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565"/>
  </bookViews>
  <sheets>
    <sheet name="bodovanje" sheetId="2" r:id="rId1"/>
  </sheets>
  <calcPr calcId="145621"/>
</workbook>
</file>

<file path=xl/calcChain.xml><?xml version="1.0" encoding="utf-8"?>
<calcChain xmlns="http://schemas.openxmlformats.org/spreadsheetml/2006/main">
  <c r="E20" i="2" l="1"/>
  <c r="F20" i="2"/>
  <c r="G20" i="2"/>
  <c r="H20" i="2"/>
  <c r="I20" i="2"/>
  <c r="J20" i="2"/>
  <c r="N20" i="2"/>
  <c r="D20" i="2"/>
  <c r="L9" i="2"/>
  <c r="I9" i="2"/>
  <c r="E9" i="2"/>
  <c r="F9" i="2" s="1"/>
  <c r="M9" i="2" l="1"/>
  <c r="L13" i="2" l="1"/>
  <c r="L12" i="2"/>
  <c r="L19" i="2"/>
  <c r="L11" i="2"/>
  <c r="L14" i="2"/>
  <c r="L16" i="2"/>
  <c r="L10" i="2"/>
  <c r="L17" i="2"/>
  <c r="I18" i="2"/>
  <c r="E10" i="2" l="1"/>
  <c r="F10" i="2" s="1"/>
  <c r="E16" i="2"/>
  <c r="E14" i="2"/>
  <c r="F14" i="2" s="1"/>
  <c r="E11" i="2"/>
  <c r="E15" i="2"/>
  <c r="F15" i="2" s="1"/>
  <c r="M15" i="2" s="1"/>
  <c r="E19" i="2"/>
  <c r="E13" i="2"/>
  <c r="F13" i="2" s="1"/>
  <c r="E12" i="2"/>
  <c r="F12" i="2" s="1"/>
  <c r="E18" i="2"/>
  <c r="E17" i="2"/>
  <c r="F17" i="2" s="1"/>
  <c r="F18" i="2"/>
  <c r="M18" i="2" s="1"/>
  <c r="F19" i="2"/>
  <c r="M19" i="2" s="1"/>
  <c r="I12" i="2" l="1"/>
  <c r="I17" i="2"/>
  <c r="M17" i="2" s="1"/>
  <c r="M13" i="2"/>
  <c r="M10" i="2" l="1"/>
  <c r="M16" i="2"/>
</calcChain>
</file>

<file path=xl/sharedStrings.xml><?xml version="1.0" encoding="utf-8"?>
<sst xmlns="http://schemas.openxmlformats.org/spreadsheetml/2006/main" count="48" uniqueCount="45">
  <si>
    <t xml:space="preserve">Ministarstvo gospodarstva </t>
  </si>
  <si>
    <t>Sektor za industrijsku politiku</t>
  </si>
  <si>
    <t xml:space="preserve">Županija </t>
  </si>
  <si>
    <t>Rbr</t>
  </si>
  <si>
    <t>Potporna institucija</t>
  </si>
  <si>
    <t>Ukupan broj izdanih jamstava potporne institucije u županiji</t>
  </si>
  <si>
    <t>REDEA d.o.o.</t>
  </si>
  <si>
    <t>GARA  d.o.o.</t>
  </si>
  <si>
    <t xml:space="preserve"> Kriterij bodovanja   (20 %)</t>
  </si>
  <si>
    <t>kn</t>
  </si>
  <si>
    <t>broj</t>
  </si>
  <si>
    <t>Ukupan broj poduzeća</t>
  </si>
  <si>
    <t xml:space="preserve"> </t>
  </si>
  <si>
    <t xml:space="preserve">Međimurska  </t>
  </si>
  <si>
    <t xml:space="preserve">Varaždinska   </t>
  </si>
  <si>
    <t xml:space="preserve">Zagrebačka  </t>
  </si>
  <si>
    <t xml:space="preserve">Zadarska </t>
  </si>
  <si>
    <t xml:space="preserve">Istarska  </t>
  </si>
  <si>
    <t>Ukupno bodovi</t>
  </si>
  <si>
    <t xml:space="preserve"> Kriterij bodovanja   (40%)</t>
  </si>
  <si>
    <t xml:space="preserve">Ukupan iznos dodijeljenih  jamstava </t>
  </si>
  <si>
    <t>Karlovačka  - nije izdano niti jedno jamstvo</t>
  </si>
  <si>
    <t>SIMORA d.o.o.</t>
  </si>
  <si>
    <t>ZADRA d.o.o.</t>
  </si>
  <si>
    <t>IDA d.o.o.</t>
  </si>
  <si>
    <t>KARLA  d.o.o.</t>
  </si>
  <si>
    <t>LIRA d.o.o.</t>
  </si>
  <si>
    <t xml:space="preserve">Šibensko-kninska </t>
  </si>
  <si>
    <t>ZARA d.o.o.</t>
  </si>
  <si>
    <t>PORIN d.o.o.</t>
  </si>
  <si>
    <t xml:space="preserve">Krapinsko-zagorska  </t>
  </si>
  <si>
    <t xml:space="preserve">Sisačko-moslavačka  </t>
  </si>
  <si>
    <t xml:space="preserve">Primorsko-goranska </t>
  </si>
  <si>
    <t>Ličko-senjska  - nije izdano niti jedno jamstvo</t>
  </si>
  <si>
    <t xml:space="preserve">Javna ustanova Razvojna agencija
Šibensko-kninske županije 
</t>
  </si>
  <si>
    <t xml:space="preserve">Uprava za industrijsku politiku, energetiku i rudarstvo </t>
  </si>
  <si>
    <t xml:space="preserve">REGIONALNA RAZVOJNA AGENCIJA ZAGREBAČKE ŽUPANIJE d.o.o. </t>
  </si>
  <si>
    <t>%</t>
  </si>
  <si>
    <t xml:space="preserve">Kriterij bodovanja (40%) </t>
  </si>
  <si>
    <t>Vrijednost jednoga boda: 18000000 kn : 400= 45000 kn</t>
  </si>
  <si>
    <t>UKUPNO:</t>
  </si>
  <si>
    <t>Posebna zajednička lista</t>
  </si>
  <si>
    <t>Zagreb, 05. srpnja 2013. godine</t>
  </si>
  <si>
    <t xml:space="preserve">Iznos sredstava iz Programa Jamstvenog fonda </t>
  </si>
  <si>
    <t>Privitak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</si>
</sst>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9"/>
      <name val="Trebuchet MS"/>
      <family val="2"/>
      <charset val="238"/>
    </font>
    <font>
      <b/>
      <sz val="9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0" fontId="1" fillId="0" borderId="0" xfId="0" applyFont="1" applyFill="1" applyBorder="1"/>
    <xf numFmtId="0" fontId="1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/>
    <xf numFmtId="0" fontId="1" fillId="0" borderId="0" xfId="0" applyFont="1" applyFill="1" applyAlignment="1">
      <alignment vertical="top"/>
    </xf>
    <xf numFmtId="4" fontId="3" fillId="0" borderId="0" xfId="0" applyNumberFormat="1" applyFont="1" applyFill="1" applyBorder="1"/>
    <xf numFmtId="0" fontId="3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/>
    <xf numFmtId="0" fontId="5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3" fontId="7" fillId="2" borderId="1" xfId="0" applyNumberFormat="1" applyFont="1" applyFill="1" applyBorder="1" applyAlignment="1">
      <alignment vertical="top"/>
    </xf>
    <xf numFmtId="3" fontId="7" fillId="0" borderId="1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C9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zoomScale="110" zoomScaleNormal="110" workbookViewId="0">
      <selection activeCell="N2" sqref="N2"/>
    </sheetView>
  </sheetViews>
  <sheetFormatPr defaultRowHeight="15" x14ac:dyDescent="0.35"/>
  <cols>
    <col min="1" max="1" width="4.140625" style="2" customWidth="1"/>
    <col min="2" max="2" width="17.42578125" style="2" customWidth="1"/>
    <col min="3" max="3" width="16.42578125" style="2" customWidth="1"/>
    <col min="4" max="4" width="11.28515625" style="2" customWidth="1"/>
    <col min="5" max="5" width="5" style="2" bestFit="1" customWidth="1"/>
    <col min="6" max="6" width="8.7109375" style="2" customWidth="1"/>
    <col min="7" max="7" width="12" style="2" customWidth="1"/>
    <col min="8" max="8" width="8" style="2" customWidth="1"/>
    <col min="9" max="9" width="12.85546875" style="2" customWidth="1"/>
    <col min="10" max="10" width="8.5703125" style="2" bestFit="1" customWidth="1"/>
    <col min="11" max="11" width="8.5703125" style="2" customWidth="1"/>
    <col min="12" max="12" width="9" style="2" bestFit="1" customWidth="1"/>
    <col min="13" max="14" width="14.140625" style="2" customWidth="1"/>
    <col min="15" max="15" width="16.28515625" style="2" bestFit="1" customWidth="1"/>
    <col min="16" max="16384" width="9.140625" style="2"/>
  </cols>
  <sheetData>
    <row r="1" spans="1:15" ht="12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5" ht="12.75" customHeight="1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N2" s="2" t="s">
        <v>44</v>
      </c>
    </row>
    <row r="3" spans="1:15" ht="11.25" customHeight="1" x14ac:dyDescent="0.3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15" ht="14.25" customHeight="1" x14ac:dyDescent="0.35">
      <c r="A4" s="1" t="s">
        <v>42</v>
      </c>
      <c r="B4" s="1"/>
      <c r="C4" s="1"/>
      <c r="D4" s="1"/>
      <c r="E4" s="1"/>
      <c r="F4" s="1"/>
      <c r="G4" s="1"/>
      <c r="H4" s="1"/>
      <c r="I4" s="1"/>
    </row>
    <row r="5" spans="1:15" x14ac:dyDescent="0.35">
      <c r="A5" s="2" t="s">
        <v>41</v>
      </c>
    </row>
    <row r="6" spans="1:15" s="3" customFormat="1" ht="95.25" customHeight="1" x14ac:dyDescent="0.25">
      <c r="A6" s="32" t="s">
        <v>3</v>
      </c>
      <c r="B6" s="32" t="s">
        <v>2</v>
      </c>
      <c r="C6" s="32" t="s">
        <v>4</v>
      </c>
      <c r="D6" s="14" t="s">
        <v>5</v>
      </c>
      <c r="E6" s="25" t="s">
        <v>37</v>
      </c>
      <c r="F6" s="25" t="s">
        <v>19</v>
      </c>
      <c r="G6" s="14" t="s">
        <v>20</v>
      </c>
      <c r="H6" s="25" t="s">
        <v>37</v>
      </c>
      <c r="I6" s="25" t="s">
        <v>38</v>
      </c>
      <c r="J6" s="14" t="s">
        <v>11</v>
      </c>
      <c r="K6" s="25" t="s">
        <v>37</v>
      </c>
      <c r="L6" s="14" t="s">
        <v>8</v>
      </c>
      <c r="M6" s="27" t="s">
        <v>18</v>
      </c>
      <c r="N6" s="18" t="s">
        <v>43</v>
      </c>
    </row>
    <row r="7" spans="1:15" s="3" customFormat="1" x14ac:dyDescent="0.25">
      <c r="A7" s="32"/>
      <c r="B7" s="32"/>
      <c r="C7" s="32"/>
      <c r="D7" s="14" t="s">
        <v>10</v>
      </c>
      <c r="E7" s="26"/>
      <c r="F7" s="26"/>
      <c r="G7" s="14" t="s">
        <v>9</v>
      </c>
      <c r="H7" s="26"/>
      <c r="I7" s="26"/>
      <c r="J7" s="14" t="s">
        <v>10</v>
      </c>
      <c r="K7" s="26"/>
      <c r="L7" s="14" t="s">
        <v>12</v>
      </c>
      <c r="M7" s="28"/>
      <c r="N7" s="15"/>
    </row>
    <row r="8" spans="1:15" s="3" customForma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  <c r="N8" s="15">
        <v>14</v>
      </c>
    </row>
    <row r="9" spans="1:15" x14ac:dyDescent="0.35">
      <c r="A9" s="4">
        <v>1</v>
      </c>
      <c r="B9" s="4" t="s">
        <v>17</v>
      </c>
      <c r="C9" s="4" t="s">
        <v>24</v>
      </c>
      <c r="D9" s="5">
        <v>101</v>
      </c>
      <c r="E9" s="5">
        <f t="shared" ref="E9" si="0">D9/294*100</f>
        <v>34.353741496598637</v>
      </c>
      <c r="F9" s="5">
        <f>E9*1.4</f>
        <v>48.095238095238088</v>
      </c>
      <c r="G9" s="6">
        <v>7500000</v>
      </c>
      <c r="H9" s="5">
        <v>22</v>
      </c>
      <c r="I9" s="5">
        <f>H9*1.4</f>
        <v>30.799999999999997</v>
      </c>
      <c r="J9" s="5">
        <v>18213</v>
      </c>
      <c r="K9" s="5">
        <v>20.58</v>
      </c>
      <c r="L9" s="5">
        <f t="shared" ref="L9" si="1">K9*1.2</f>
        <v>24.695999999999998</v>
      </c>
      <c r="M9" s="16">
        <f>F9+I9+L9</f>
        <v>103.59123809523808</v>
      </c>
      <c r="N9" s="7">
        <v>4680000</v>
      </c>
      <c r="O9" s="8"/>
    </row>
    <row r="10" spans="1:15" ht="12.75" customHeight="1" x14ac:dyDescent="0.35">
      <c r="A10" s="4">
        <v>2</v>
      </c>
      <c r="B10" s="4" t="s">
        <v>14</v>
      </c>
      <c r="C10" s="4" t="s">
        <v>7</v>
      </c>
      <c r="D10" s="5">
        <v>96</v>
      </c>
      <c r="E10" s="5">
        <f t="shared" ref="E10:E19" si="2">D10/294*100</f>
        <v>32.653061224489797</v>
      </c>
      <c r="F10" s="5">
        <f>E10*1.4</f>
        <v>45.714285714285715</v>
      </c>
      <c r="G10" s="6">
        <v>10645469.960000001</v>
      </c>
      <c r="H10" s="5">
        <v>32</v>
      </c>
      <c r="I10" s="5">
        <v>45</v>
      </c>
      <c r="J10" s="5">
        <v>6035</v>
      </c>
      <c r="K10" s="5">
        <v>6.8</v>
      </c>
      <c r="L10" s="5">
        <f>K10*1.2</f>
        <v>8.16</v>
      </c>
      <c r="M10" s="16">
        <f>F10+I10+L10</f>
        <v>98.874285714285719</v>
      </c>
      <c r="N10" s="7">
        <v>4455000</v>
      </c>
    </row>
    <row r="11" spans="1:15" ht="16.5" customHeight="1" x14ac:dyDescent="0.35">
      <c r="A11" s="4">
        <v>3</v>
      </c>
      <c r="B11" s="4" t="s">
        <v>31</v>
      </c>
      <c r="C11" s="4" t="s">
        <v>22</v>
      </c>
      <c r="D11" s="5">
        <v>5</v>
      </c>
      <c r="E11" s="5">
        <f t="shared" si="2"/>
        <v>1.7006802721088436</v>
      </c>
      <c r="F11" s="5">
        <v>3</v>
      </c>
      <c r="G11" s="6">
        <v>6158167</v>
      </c>
      <c r="H11" s="5">
        <v>18</v>
      </c>
      <c r="I11" s="5">
        <v>26</v>
      </c>
      <c r="J11" s="5">
        <v>4162</v>
      </c>
      <c r="K11" s="5">
        <v>4.7</v>
      </c>
      <c r="L11" s="5">
        <f>K11*1.2</f>
        <v>5.64</v>
      </c>
      <c r="M11" s="16">
        <v>35</v>
      </c>
      <c r="N11" s="7">
        <v>1575000</v>
      </c>
    </row>
    <row r="12" spans="1:15" ht="60.75" customHeight="1" x14ac:dyDescent="0.35">
      <c r="A12" s="4">
        <v>4</v>
      </c>
      <c r="B12" s="4" t="s">
        <v>27</v>
      </c>
      <c r="C12" s="9" t="s">
        <v>34</v>
      </c>
      <c r="D12" s="5">
        <v>31</v>
      </c>
      <c r="E12" s="5">
        <f t="shared" si="2"/>
        <v>10.544217687074831</v>
      </c>
      <c r="F12" s="5">
        <f>E12*1.4</f>
        <v>14.761904761904761</v>
      </c>
      <c r="G12" s="6">
        <v>2591500</v>
      </c>
      <c r="H12" s="5">
        <v>8</v>
      </c>
      <c r="I12" s="5">
        <f>H12*1.4</f>
        <v>11.2</v>
      </c>
      <c r="J12" s="5">
        <v>5255</v>
      </c>
      <c r="K12" s="5">
        <v>5.9</v>
      </c>
      <c r="L12" s="5">
        <f>K12*1.2</f>
        <v>7.08</v>
      </c>
      <c r="M12" s="16">
        <v>33</v>
      </c>
      <c r="N12" s="7">
        <v>1485000</v>
      </c>
      <c r="O12" s="8"/>
    </row>
    <row r="13" spans="1:15" x14ac:dyDescent="0.35">
      <c r="A13" s="4">
        <v>5</v>
      </c>
      <c r="B13" s="4" t="s">
        <v>16</v>
      </c>
      <c r="C13" s="4" t="s">
        <v>23</v>
      </c>
      <c r="D13" s="5">
        <v>25</v>
      </c>
      <c r="E13" s="5">
        <f t="shared" si="2"/>
        <v>8.5034013605442169</v>
      </c>
      <c r="F13" s="5">
        <f>E13*1.4</f>
        <v>11.904761904761903</v>
      </c>
      <c r="G13" s="6">
        <v>2165500</v>
      </c>
      <c r="H13" s="5">
        <v>6</v>
      </c>
      <c r="I13" s="5">
        <v>8</v>
      </c>
      <c r="J13" s="5">
        <v>8238</v>
      </c>
      <c r="K13" s="5">
        <v>9.3000000000000007</v>
      </c>
      <c r="L13" s="5">
        <f>K13*1.2</f>
        <v>11.16</v>
      </c>
      <c r="M13" s="16">
        <f>F13+I13+L13</f>
        <v>31.064761904761905</v>
      </c>
      <c r="N13" s="7">
        <v>1395000</v>
      </c>
      <c r="O13" s="8"/>
    </row>
    <row r="14" spans="1:15" ht="14.25" customHeight="1" x14ac:dyDescent="0.35">
      <c r="A14" s="4">
        <v>6</v>
      </c>
      <c r="B14" s="4" t="s">
        <v>30</v>
      </c>
      <c r="C14" s="4" t="s">
        <v>28</v>
      </c>
      <c r="D14" s="5">
        <v>20</v>
      </c>
      <c r="E14" s="5">
        <f t="shared" si="2"/>
        <v>6.8027210884353746</v>
      </c>
      <c r="F14" s="5">
        <f>E14*1.4</f>
        <v>9.5238095238095237</v>
      </c>
      <c r="G14" s="6">
        <v>3512414.52</v>
      </c>
      <c r="H14" s="5">
        <v>10</v>
      </c>
      <c r="I14" s="5">
        <v>14</v>
      </c>
      <c r="J14" s="5">
        <v>4338</v>
      </c>
      <c r="K14" s="5">
        <v>4.9000000000000004</v>
      </c>
      <c r="L14" s="5">
        <f>K14*1.2</f>
        <v>5.88</v>
      </c>
      <c r="M14" s="16">
        <v>30</v>
      </c>
      <c r="N14" s="7">
        <v>1350000</v>
      </c>
    </row>
    <row r="15" spans="1:15" ht="12.75" customHeight="1" x14ac:dyDescent="0.35">
      <c r="A15" s="4">
        <v>7</v>
      </c>
      <c r="B15" s="4" t="s">
        <v>32</v>
      </c>
      <c r="C15" s="4" t="s">
        <v>29</v>
      </c>
      <c r="D15" s="5">
        <v>3</v>
      </c>
      <c r="E15" s="5">
        <f t="shared" si="2"/>
        <v>1.0204081632653061</v>
      </c>
      <c r="F15" s="5">
        <f>E15*1.4</f>
        <v>1.4285714285714286</v>
      </c>
      <c r="G15" s="10">
        <v>111543</v>
      </c>
      <c r="H15" s="5">
        <v>1</v>
      </c>
      <c r="I15" s="5">
        <v>1</v>
      </c>
      <c r="J15" s="5">
        <v>18876</v>
      </c>
      <c r="K15" s="5">
        <v>21.33</v>
      </c>
      <c r="L15" s="5">
        <v>25</v>
      </c>
      <c r="M15" s="16">
        <f>F15+I15+L15</f>
        <v>27.428571428571431</v>
      </c>
      <c r="N15" s="7">
        <v>1215000</v>
      </c>
    </row>
    <row r="16" spans="1:15" s="11" customFormat="1" ht="72.75" customHeight="1" x14ac:dyDescent="0.25">
      <c r="A16" s="4">
        <v>8</v>
      </c>
      <c r="B16" s="4" t="s">
        <v>15</v>
      </c>
      <c r="C16" s="9" t="s">
        <v>36</v>
      </c>
      <c r="D16" s="5">
        <v>4</v>
      </c>
      <c r="E16" s="5">
        <f t="shared" si="2"/>
        <v>1.3605442176870748</v>
      </c>
      <c r="F16" s="5">
        <v>1.4</v>
      </c>
      <c r="G16" s="6">
        <v>311642</v>
      </c>
      <c r="H16" s="5">
        <v>1</v>
      </c>
      <c r="I16" s="5">
        <v>1</v>
      </c>
      <c r="J16" s="5">
        <v>13085</v>
      </c>
      <c r="K16" s="5">
        <v>14.7</v>
      </c>
      <c r="L16" s="5">
        <f>K16*1.2</f>
        <v>17.639999999999997</v>
      </c>
      <c r="M16" s="16">
        <f>F16+I16+L16</f>
        <v>20.039999999999996</v>
      </c>
      <c r="N16" s="7">
        <v>900000</v>
      </c>
    </row>
    <row r="17" spans="1:15" ht="15.75" customHeight="1" x14ac:dyDescent="0.35">
      <c r="A17" s="4">
        <v>9</v>
      </c>
      <c r="B17" s="4" t="s">
        <v>13</v>
      </c>
      <c r="C17" s="4" t="s">
        <v>6</v>
      </c>
      <c r="D17" s="5">
        <v>9</v>
      </c>
      <c r="E17" s="5">
        <f t="shared" si="2"/>
        <v>3.0612244897959182</v>
      </c>
      <c r="F17" s="5">
        <f>E17*1.4</f>
        <v>4.2857142857142856</v>
      </c>
      <c r="G17" s="6">
        <v>699600</v>
      </c>
      <c r="H17" s="5">
        <v>2</v>
      </c>
      <c r="I17" s="5">
        <f>H17*1.4</f>
        <v>2.8</v>
      </c>
      <c r="J17" s="5">
        <v>4346</v>
      </c>
      <c r="K17" s="5">
        <v>4.9000000000000004</v>
      </c>
      <c r="L17" s="5">
        <f>K17*1.2</f>
        <v>5.88</v>
      </c>
      <c r="M17" s="16">
        <f>F17+I17+L17</f>
        <v>12.965714285714284</v>
      </c>
      <c r="N17" s="7">
        <v>585000</v>
      </c>
    </row>
    <row r="18" spans="1:15" s="13" customFormat="1" ht="45" x14ac:dyDescent="0.35">
      <c r="A18" s="19">
        <v>10</v>
      </c>
      <c r="B18" s="20" t="s">
        <v>21</v>
      </c>
      <c r="C18" s="19" t="s">
        <v>25</v>
      </c>
      <c r="D18" s="21">
        <v>0</v>
      </c>
      <c r="E18" s="21">
        <f t="shared" si="2"/>
        <v>0</v>
      </c>
      <c r="F18" s="21">
        <f>D18*40</f>
        <v>0</v>
      </c>
      <c r="G18" s="22"/>
      <c r="H18" s="21">
        <v>0</v>
      </c>
      <c r="I18" s="21">
        <f>H18*1.4</f>
        <v>0</v>
      </c>
      <c r="J18" s="21">
        <v>4079</v>
      </c>
      <c r="K18" s="21">
        <v>4</v>
      </c>
      <c r="L18" s="21">
        <v>5</v>
      </c>
      <c r="M18" s="23">
        <f>F18+I18+L18</f>
        <v>5</v>
      </c>
      <c r="N18" s="24">
        <v>225000</v>
      </c>
      <c r="O18" s="12"/>
    </row>
    <row r="19" spans="1:15" ht="41.25" customHeight="1" x14ac:dyDescent="0.35">
      <c r="A19" s="19">
        <v>11</v>
      </c>
      <c r="B19" s="20" t="s">
        <v>33</v>
      </c>
      <c r="C19" s="19" t="s">
        <v>26</v>
      </c>
      <c r="D19" s="21">
        <v>0</v>
      </c>
      <c r="E19" s="21">
        <f t="shared" si="2"/>
        <v>0</v>
      </c>
      <c r="F19" s="21">
        <f>D19*40</f>
        <v>0</v>
      </c>
      <c r="G19" s="22">
        <v>0</v>
      </c>
      <c r="H19" s="21">
        <v>0</v>
      </c>
      <c r="I19" s="21">
        <v>0</v>
      </c>
      <c r="J19" s="21">
        <v>1863</v>
      </c>
      <c r="K19" s="21">
        <v>2.1</v>
      </c>
      <c r="L19" s="21">
        <f>K19*1.2</f>
        <v>2.52</v>
      </c>
      <c r="M19" s="23">
        <f>F19+I19+L19</f>
        <v>2.52</v>
      </c>
      <c r="N19" s="24">
        <v>135000</v>
      </c>
      <c r="O19" s="8"/>
    </row>
    <row r="20" spans="1:15" ht="16.5" customHeight="1" x14ac:dyDescent="0.35">
      <c r="A20" s="29" t="s">
        <v>40</v>
      </c>
      <c r="B20" s="30"/>
      <c r="C20" s="31"/>
      <c r="D20" s="17">
        <f>SUM(D9:D19)</f>
        <v>294</v>
      </c>
      <c r="E20" s="17">
        <f t="shared" ref="E20:N20" si="3">SUM(E9:E19)</f>
        <v>100</v>
      </c>
      <c r="F20" s="17">
        <f t="shared" si="3"/>
        <v>140.11428571428567</v>
      </c>
      <c r="G20" s="17">
        <f t="shared" si="3"/>
        <v>33695836.480000004</v>
      </c>
      <c r="H20" s="17">
        <f t="shared" si="3"/>
        <v>100</v>
      </c>
      <c r="I20" s="17">
        <f t="shared" si="3"/>
        <v>139.80000000000001</v>
      </c>
      <c r="J20" s="17">
        <f t="shared" si="3"/>
        <v>88490</v>
      </c>
      <c r="K20" s="17">
        <v>100</v>
      </c>
      <c r="L20" s="17">
        <v>120</v>
      </c>
      <c r="M20" s="17">
        <v>400</v>
      </c>
      <c r="N20" s="17">
        <f t="shared" si="3"/>
        <v>18000000</v>
      </c>
      <c r="O20" s="8"/>
    </row>
    <row r="21" spans="1:15" x14ac:dyDescent="0.35">
      <c r="A21" s="2" t="s">
        <v>39</v>
      </c>
      <c r="O21" s="8"/>
    </row>
    <row r="22" spans="1:15" x14ac:dyDescent="0.35">
      <c r="O22" s="8"/>
    </row>
    <row r="23" spans="1:15" x14ac:dyDescent="0.35">
      <c r="O23" s="8"/>
    </row>
  </sheetData>
  <sortState ref="A9:N20">
    <sortCondition ref="A9"/>
  </sortState>
  <mergeCells count="10">
    <mergeCell ref="H6:H7"/>
    <mergeCell ref="I6:I7"/>
    <mergeCell ref="K6:K7"/>
    <mergeCell ref="M6:M7"/>
    <mergeCell ref="A20:C20"/>
    <mergeCell ref="A6:A7"/>
    <mergeCell ref="B6:B7"/>
    <mergeCell ref="C6:C7"/>
    <mergeCell ref="E6:E7"/>
    <mergeCell ref="F6:F7"/>
  </mergeCells>
  <printOptions horizontalCentered="1"/>
  <pageMargins left="0.51181102362204722" right="0.51181102362204722" top="0.55118110236220474" bottom="0.55118110236220474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bodovanje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Butorac</dc:creator>
  <cp:lastModifiedBy>Darinka Vedrina</cp:lastModifiedBy>
  <cp:lastPrinted>2013-07-08T12:41:27Z</cp:lastPrinted>
  <dcterms:created xsi:type="dcterms:W3CDTF">2013-07-05T09:40:59Z</dcterms:created>
  <dcterms:modified xsi:type="dcterms:W3CDTF">2014-07-22T10:02:38Z</dcterms:modified>
</cp:coreProperties>
</file>