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1235"/>
  </bookViews>
  <sheets>
    <sheet name="EX-POST" sheetId="3" r:id="rId1"/>
    <sheet name="EX-ANTE" sheetId="5" r:id="rId2"/>
    <sheet name="SCM upute" sheetId="4" r:id="rId3"/>
  </sheets>
  <calcPr calcId="145621"/>
</workbook>
</file>

<file path=xl/calcChain.xml><?xml version="1.0" encoding="utf-8"?>
<calcChain xmlns="http://schemas.openxmlformats.org/spreadsheetml/2006/main">
  <c r="O35" i="5" l="1"/>
  <c r="O36" i="5" s="1"/>
  <c r="J35" i="3"/>
  <c r="H35" i="3"/>
  <c r="G35" i="3"/>
  <c r="O35" i="3"/>
  <c r="H35" i="5" l="1"/>
  <c r="K35" i="5"/>
  <c r="K15" i="4"/>
  <c r="J15" i="4"/>
  <c r="I15" i="4"/>
  <c r="H15" i="4"/>
  <c r="K35" i="3"/>
  <c r="I20" i="3" l="1"/>
  <c r="L20" i="3" s="1"/>
  <c r="N20" i="3" s="1"/>
  <c r="P20" i="3" s="1"/>
  <c r="I14" i="3"/>
  <c r="L14" i="3" s="1"/>
  <c r="N14" i="3" s="1"/>
  <c r="P14" i="3" s="1"/>
  <c r="I13" i="3"/>
  <c r="L13" i="3" s="1"/>
  <c r="N13" i="3" s="1"/>
  <c r="P13" i="3" s="1"/>
  <c r="I25" i="3"/>
  <c r="L25" i="3" s="1"/>
  <c r="N25" i="3" s="1"/>
  <c r="P25" i="3" s="1"/>
  <c r="I22" i="3"/>
  <c r="L22" i="3" s="1"/>
  <c r="N22" i="3" s="1"/>
  <c r="P22" i="3" s="1"/>
  <c r="I32" i="5"/>
  <c r="L32" i="5" s="1"/>
  <c r="N32" i="5" s="1"/>
  <c r="P32" i="5" s="1"/>
  <c r="I9" i="5"/>
  <c r="L9" i="5" s="1"/>
  <c r="N9" i="5" s="1"/>
  <c r="P9" i="5" s="1"/>
  <c r="I16" i="3"/>
  <c r="L16" i="3" s="1"/>
  <c r="N16" i="3" s="1"/>
  <c r="P16" i="3" s="1"/>
  <c r="H36" i="5"/>
  <c r="K36" i="5"/>
  <c r="I31" i="5"/>
  <c r="L31" i="5" s="1"/>
  <c r="N31" i="5" s="1"/>
  <c r="P31" i="5" s="1"/>
  <c r="I13" i="5"/>
  <c r="L13" i="5" s="1"/>
  <c r="N13" i="5" s="1"/>
  <c r="P13" i="5" s="1"/>
  <c r="I17" i="5"/>
  <c r="L17" i="5" s="1"/>
  <c r="I22" i="5"/>
  <c r="L22" i="5" s="1"/>
  <c r="N22" i="5" s="1"/>
  <c r="P22" i="5" s="1"/>
  <c r="I19" i="3"/>
  <c r="L19" i="3" s="1"/>
  <c r="N19" i="3" s="1"/>
  <c r="P19" i="3" s="1"/>
  <c r="I26" i="3"/>
  <c r="L26" i="3" s="1"/>
  <c r="N26" i="3" s="1"/>
  <c r="P26" i="3" s="1"/>
  <c r="I30" i="3"/>
  <c r="L30" i="3" s="1"/>
  <c r="N30" i="3" s="1"/>
  <c r="P30" i="3" s="1"/>
  <c r="I33" i="3"/>
  <c r="L33" i="3" s="1"/>
  <c r="N33" i="3" s="1"/>
  <c r="P33" i="3" s="1"/>
  <c r="I18" i="3"/>
  <c r="L18" i="3" s="1"/>
  <c r="N18" i="3" s="1"/>
  <c r="P18" i="3" s="1"/>
  <c r="I31" i="3"/>
  <c r="L31" i="3" s="1"/>
  <c r="N31" i="3" s="1"/>
  <c r="P31" i="3" s="1"/>
  <c r="I24" i="3"/>
  <c r="L24" i="3" s="1"/>
  <c r="N24" i="3" s="1"/>
  <c r="P24" i="3" s="1"/>
  <c r="I12" i="3"/>
  <c r="L12" i="3" s="1"/>
  <c r="N12" i="3" s="1"/>
  <c r="P12" i="3" s="1"/>
  <c r="I11" i="5"/>
  <c r="L11" i="5" s="1"/>
  <c r="N11" i="5" s="1"/>
  <c r="P11" i="5" s="1"/>
  <c r="I15" i="5"/>
  <c r="L15" i="5" s="1"/>
  <c r="I20" i="5"/>
  <c r="L20" i="5" s="1"/>
  <c r="N20" i="5" s="1"/>
  <c r="P20" i="5" s="1"/>
  <c r="I24" i="5"/>
  <c r="L24" i="5" s="1"/>
  <c r="N24" i="5" s="1"/>
  <c r="P24" i="5" s="1"/>
  <c r="I28" i="5"/>
  <c r="L28" i="5" s="1"/>
  <c r="N28" i="5" s="1"/>
  <c r="P28" i="5" s="1"/>
  <c r="I29" i="5"/>
  <c r="L29" i="5" s="1"/>
  <c r="N29" i="5" s="1"/>
  <c r="P29" i="5" s="1"/>
  <c r="I33" i="5"/>
  <c r="L33" i="5" s="1"/>
  <c r="N33" i="5" s="1"/>
  <c r="P33" i="5" s="1"/>
  <c r="I11" i="3"/>
  <c r="L11" i="3" s="1"/>
  <c r="N11" i="3" s="1"/>
  <c r="P11" i="3" s="1"/>
  <c r="I9" i="3"/>
  <c r="L9" i="3" s="1"/>
  <c r="N9" i="3" s="1"/>
  <c r="P9" i="3" s="1"/>
  <c r="I34" i="3"/>
  <c r="L34" i="3" s="1"/>
  <c r="N34" i="3" s="1"/>
  <c r="P34" i="3" s="1"/>
  <c r="I29" i="3"/>
  <c r="L29" i="3" s="1"/>
  <c r="N29" i="3" s="1"/>
  <c r="P29" i="3" s="1"/>
  <c r="I10" i="3"/>
  <c r="L10" i="3" s="1"/>
  <c r="N10" i="3" s="1"/>
  <c r="P10" i="3" s="1"/>
  <c r="I15" i="3"/>
  <c r="L15" i="3" s="1"/>
  <c r="I17" i="3"/>
  <c r="L17" i="3" s="1"/>
  <c r="N17" i="3" s="1"/>
  <c r="I12" i="5"/>
  <c r="L12" i="5" s="1"/>
  <c r="N12" i="5" s="1"/>
  <c r="P12" i="5" s="1"/>
  <c r="I16" i="5"/>
  <c r="L16" i="5" s="1"/>
  <c r="I21" i="5"/>
  <c r="L21" i="5" s="1"/>
  <c r="N21" i="5" s="1"/>
  <c r="P21" i="5" s="1"/>
  <c r="I25" i="5"/>
  <c r="L25" i="5" s="1"/>
  <c r="N25" i="5" s="1"/>
  <c r="P25" i="5" s="1"/>
  <c r="Q25" i="5" s="1"/>
  <c r="I30" i="5"/>
  <c r="L30" i="5" s="1"/>
  <c r="N30" i="5" s="1"/>
  <c r="P30" i="5" s="1"/>
  <c r="I34" i="5"/>
  <c r="L34" i="5" s="1"/>
  <c r="N34" i="5" s="1"/>
  <c r="P34" i="5" s="1"/>
  <c r="I26" i="5"/>
  <c r="L26" i="5" s="1"/>
  <c r="N26" i="5" s="1"/>
  <c r="P26" i="5" s="1"/>
  <c r="I21" i="3"/>
  <c r="L21" i="3" s="1"/>
  <c r="N21" i="3" s="1"/>
  <c r="P21" i="3" s="1"/>
  <c r="I28" i="3"/>
  <c r="L28" i="3" s="1"/>
  <c r="N28" i="3" s="1"/>
  <c r="P28" i="3" s="1"/>
  <c r="I32" i="3"/>
  <c r="L32" i="3" s="1"/>
  <c r="N32" i="3" s="1"/>
  <c r="P32" i="3" s="1"/>
  <c r="I23" i="3"/>
  <c r="L23" i="3" s="1"/>
  <c r="N23" i="3" s="1"/>
  <c r="P23" i="3" s="1"/>
  <c r="I27" i="3"/>
  <c r="L27" i="3" s="1"/>
  <c r="N27" i="3" s="1"/>
  <c r="P27" i="3" s="1"/>
  <c r="I10" i="5"/>
  <c r="L10" i="5" s="1"/>
  <c r="N10" i="5" s="1"/>
  <c r="P10" i="5" s="1"/>
  <c r="I14" i="5"/>
  <c r="L14" i="5" s="1"/>
  <c r="I18" i="5"/>
  <c r="L18" i="5" s="1"/>
  <c r="I19" i="5"/>
  <c r="L19" i="5" s="1"/>
  <c r="N19" i="5" s="1"/>
  <c r="P19" i="5" s="1"/>
  <c r="I23" i="5"/>
  <c r="L23" i="5" s="1"/>
  <c r="N23" i="5" s="1"/>
  <c r="P23" i="5" s="1"/>
  <c r="I27" i="5"/>
  <c r="L27" i="5" s="1"/>
  <c r="N27" i="5" s="1"/>
  <c r="P27" i="5" s="1"/>
  <c r="Q13" i="5" l="1"/>
  <c r="Q11" i="5"/>
  <c r="Q32" i="5"/>
  <c r="Q22" i="5"/>
  <c r="Q20" i="5"/>
  <c r="Q26" i="5"/>
  <c r="Q31" i="5"/>
  <c r="Q29" i="5"/>
  <c r="Q28" i="5"/>
  <c r="Q30" i="5"/>
  <c r="Q27" i="5"/>
  <c r="Q21" i="5"/>
  <c r="N18" i="5"/>
  <c r="P18" i="5" s="1"/>
  <c r="Q18" i="5" s="1"/>
  <c r="N17" i="5"/>
  <c r="P17" i="5" s="1"/>
  <c r="N14" i="5"/>
  <c r="N15" i="3"/>
  <c r="P15" i="3" s="1"/>
  <c r="N15" i="5"/>
  <c r="P15" i="5" s="1"/>
  <c r="N16" i="5"/>
  <c r="P16" i="5" s="1"/>
  <c r="Q16" i="5" s="1"/>
  <c r="Q10" i="5"/>
  <c r="Q12" i="5"/>
  <c r="P17" i="3"/>
  <c r="Q34" i="5"/>
  <c r="Q33" i="5"/>
  <c r="Q23" i="5"/>
  <c r="Q24" i="5"/>
  <c r="Q19" i="5"/>
  <c r="L35" i="3"/>
  <c r="I35" i="3"/>
  <c r="L35" i="5"/>
  <c r="I35" i="5"/>
  <c r="N35" i="3" l="1"/>
  <c r="L36" i="5"/>
  <c r="I36" i="5"/>
  <c r="N35" i="5"/>
  <c r="Q15" i="5"/>
  <c r="P14" i="5"/>
  <c r="Q17" i="5"/>
  <c r="P35" i="3"/>
  <c r="N36" i="5" l="1"/>
  <c r="Q14" i="5"/>
  <c r="Q35" i="5" s="1"/>
  <c r="Q36" i="5" s="1"/>
  <c r="P35" i="5"/>
  <c r="P36" i="5" s="1"/>
</calcChain>
</file>

<file path=xl/comments1.xml><?xml version="1.0" encoding="utf-8"?>
<comments xmlns="http://schemas.openxmlformats.org/spreadsheetml/2006/main">
  <authors>
    <author>Miroslav Kosović</author>
  </authors>
  <commentList>
    <comment ref="H13" authorId="0">
      <text>
        <r>
          <rPr>
            <sz val="9"/>
            <color indexed="81"/>
            <rFont val="Tahoma"/>
            <family val="2"/>
            <charset val="238"/>
          </rPr>
          <t>Dovoljno je upisati broj 1 pod razinu u tablicama ex-post i ex-ante, a u ovoj čeliji H13 upisati trenutni iznos bruto II prosjećne plaće u RH. Unijet je DZS podatak: Prosječna mjesečna bruto plaća po zaposlenome za 2-2017. iznosila je 7.930 kuna.</t>
        </r>
      </text>
    </comment>
  </commentList>
</comments>
</file>

<file path=xl/sharedStrings.xml><?xml version="1.0" encoding="utf-8"?>
<sst xmlns="http://schemas.openxmlformats.org/spreadsheetml/2006/main" count="91" uniqueCount="66">
  <si>
    <t>1 - Vlasnik ili direktor</t>
  </si>
  <si>
    <t>2 - Viši namještenik</t>
  </si>
  <si>
    <t>3 - Srednji namještenik</t>
  </si>
  <si>
    <t>4 - Niži namještenik</t>
  </si>
  <si>
    <t>SCM kalkulator za mjerenje administrativnog opterećenja gospodarstva</t>
  </si>
  <si>
    <t>#</t>
  </si>
  <si>
    <t>n/a</t>
  </si>
  <si>
    <t>Pravna osnova</t>
  </si>
  <si>
    <t>Trošak vremena (sati)</t>
  </si>
  <si>
    <t>Bruto trošak satnice (HRK)</t>
  </si>
  <si>
    <t xml:space="preserve">Naknada (HRK) </t>
  </si>
  <si>
    <t>Jedinični trošak (HRK)</t>
  </si>
  <si>
    <t>Učestalost (x godišnje)</t>
  </si>
  <si>
    <t>Administrativni trošak subjekta (HRK)</t>
  </si>
  <si>
    <t>Broj subjekata</t>
  </si>
  <si>
    <t>Administrativni trošak područja (HRK)</t>
  </si>
  <si>
    <t>Iznos administrativnog rasterećenja (ušteda u HRK)</t>
  </si>
  <si>
    <t>Mjere za administrativno rasterećenje</t>
  </si>
  <si>
    <t>Administrativna obveza</t>
  </si>
  <si>
    <t>A,B,C</t>
  </si>
  <si>
    <t>Potrebni podaci i dokumenti</t>
  </si>
  <si>
    <t>Administrativna radnja</t>
  </si>
  <si>
    <t>Razina</t>
  </si>
  <si>
    <t>Fiksni materijalni trošak (30%)</t>
  </si>
  <si>
    <t>SCM UPUTE</t>
  </si>
  <si>
    <t xml:space="preserve">1. # </t>
  </si>
  <si>
    <t>redni broj administrativne obveze</t>
  </si>
  <si>
    <t>administrativna radnja koju treba izvršiti kako bi se izvršilo obvezu</t>
  </si>
  <si>
    <t>8 - Trošak vremena (sati) (temeljem intervjua i/ili fokus grupe)</t>
  </si>
  <si>
    <t>10 - Fiksni materijalni trošak</t>
  </si>
  <si>
    <t>11 - Naknada (HRK)</t>
  </si>
  <si>
    <t>12 - Jedinični trošak (HRK) obveze</t>
  </si>
  <si>
    <t xml:space="preserve">13 - Učestalost (x godišnje) (temeljem propisa) </t>
  </si>
  <si>
    <t>14 - Administrativni trošak subjekta (HRK)</t>
  </si>
  <si>
    <t>16 - Administrativni trošak područja (HRK)</t>
  </si>
  <si>
    <t>17 - Mjere za administrativno rasterećenje</t>
  </si>
  <si>
    <t xml:space="preserve">propisana obveza koje se poslovni subjekt mora pridržavati </t>
  </si>
  <si>
    <t>3. Pravna osnova (temeljem propisa)</t>
  </si>
  <si>
    <t>2 - A,B,C (temeljem propisa)</t>
  </si>
  <si>
    <t>4 - Administrativna obveza (temeljem propisa)</t>
  </si>
  <si>
    <t>5 - Potrebni podaci i dokumenti (temeljem propisa, intervjua i/ili fokus grupe)</t>
  </si>
  <si>
    <t>6 - Administrativna radnja (temeljem propisa, intervjua i/ili fokus grupe)</t>
  </si>
  <si>
    <t>9 - Bruto trošak satnice (HRK) (temeljem statistike)</t>
  </si>
  <si>
    <t>funkcija osobe koja ispunjava obvezu, o čemu ovisi bruto trošak plaće</t>
  </si>
  <si>
    <t>15 - Broj subjekata/radnika (populacija) na koje se obveza odnosi</t>
  </si>
  <si>
    <t>Ministarstvo gospodarstva, poduzetništva i obrta</t>
  </si>
  <si>
    <t>A - obveza temeljena na međunarodnom pravu i pravu EU - trošak se ne može smanjivati</t>
  </si>
  <si>
    <t>B - obveza kao A, ali uz nacionalnu specifikaciju provedbe - trošak se može djelomično smanjivati</t>
  </si>
  <si>
    <t>C - obveza temeljena isključivo na nacionalnom pravu - trošak se može smanjivati</t>
  </si>
  <si>
    <t>članak i stavak zakonskog i/ili podzakonskog akta kojim se obveza propisuje</t>
  </si>
  <si>
    <t>na način da se traži bilo kakva komunikacija s nadležnim tijelima javne uprave</t>
  </si>
  <si>
    <t>* zbog pojednostavljenja može se odlučiti samo na jednu razinu:</t>
  </si>
  <si>
    <t>7 - Razina (temeljem intervjua i/ili fokus grupe: upisati pod točkom 9 ove upute)</t>
  </si>
  <si>
    <r>
      <t xml:space="preserve">upisati (u čeliji </t>
    </r>
    <r>
      <rPr>
        <sz val="10"/>
        <color rgb="FFFF0000"/>
        <rFont val="Arial"/>
        <family val="2"/>
        <charset val="238"/>
      </rPr>
      <t>H13</t>
    </r>
    <r>
      <rPr>
        <sz val="10"/>
        <rFont val="Arial"/>
        <family val="2"/>
        <charset val="238"/>
      </rPr>
      <t>) posljednji iznos prosječne bruto II plaće u RH (DZS, HZZ)</t>
    </r>
  </si>
  <si>
    <t xml:space="preserve">Broj sati (1sat = 1 / 30 minuta = 0,5 / 15 minuta = 0,25 / 5 minuta = 0,16) </t>
  </si>
  <si>
    <t>Automatsko dodavanje fiksnog udjela režijskih troškova kao 30% na bruto trošak satnice</t>
  </si>
  <si>
    <t>Financijske obveze uplate različitih naknada, troškova prijevoza i sl. nužni za obavljanje radnje</t>
  </si>
  <si>
    <t>npr. 1 = 1x godišnje / 0,3 = jednom u 3 godine / 3 = 3 x godišnje, itd.</t>
  </si>
  <si>
    <t>DZS, udruženja, ostali izvori podataka</t>
  </si>
  <si>
    <t>bitne informacije</t>
  </si>
  <si>
    <t>stupci 9,10,12,14 i 16 te retci koji zbrajaju ne smiju se brisati jer sadrže formule</t>
  </si>
  <si>
    <t>podaci se upisuju u stupce 1-8, 11,13, 15 (i 17)</t>
  </si>
  <si>
    <r>
      <t xml:space="preserve">ADMINISTRATIVNO RASTEREĆENJE </t>
    </r>
    <r>
      <rPr>
        <b/>
        <u/>
        <sz val="12"/>
        <rFont val="Arial"/>
        <family val="2"/>
        <charset val="238"/>
      </rPr>
      <t xml:space="preserve">naziv područja </t>
    </r>
    <r>
      <rPr>
        <b/>
        <sz val="12"/>
        <rFont val="Arial"/>
        <family val="2"/>
        <charset val="238"/>
      </rPr>
      <t>(iznos uštede)</t>
    </r>
  </si>
  <si>
    <r>
      <t xml:space="preserve">ADMINISTRATIVNO RASTEREĆENJE </t>
    </r>
    <r>
      <rPr>
        <b/>
        <u/>
        <sz val="12"/>
        <rFont val="Arial"/>
        <family val="2"/>
        <charset val="238"/>
      </rPr>
      <t>naziv područja</t>
    </r>
    <r>
      <rPr>
        <b/>
        <sz val="12"/>
        <rFont val="Arial"/>
        <family val="2"/>
        <charset val="238"/>
      </rPr>
      <t xml:space="preserve"> za (%)</t>
    </r>
  </si>
  <si>
    <t>Naziv područja</t>
  </si>
  <si>
    <t>TRENUTNI ADMINISTRATIVNI TROŠAK naziv područja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</si>
</sst>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[Red]#,##0"/>
    <numFmt numFmtId="165" formatCode="#,##0.00\ &quot;kn&quot;"/>
    <numFmt numFmtId="166" formatCode="#,##0\ _k_n;[Red]#,##0\ _k_n"/>
    <numFmt numFmtId="167" formatCode="0.0"/>
    <numFmt numFmtId="168" formatCode="#,##0.00\ _k_n"/>
    <numFmt numFmtId="169" formatCode="#,##0\ _k_n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5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10"/>
      <name val="Arial"/>
      <family val="2"/>
      <charset val="238"/>
    </font>
    <font>
      <b/>
      <u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1" fillId="2" borderId="0" xfId="0" applyNumberFormat="1" applyFont="1" applyFill="1" applyBorder="1" applyAlignment="1" applyProtection="1">
      <protection locked="0"/>
    </xf>
    <xf numFmtId="17" fontId="2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1" fillId="2" borderId="3" xfId="0" applyNumberFormat="1" applyFont="1" applyFill="1" applyBorder="1" applyAlignment="1" applyProtection="1">
      <protection locked="0"/>
    </xf>
    <xf numFmtId="17" fontId="2" fillId="2" borderId="5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>
      <protection locked="0"/>
    </xf>
    <xf numFmtId="4" fontId="2" fillId="7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7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indent="2"/>
      <protection locked="0"/>
    </xf>
    <xf numFmtId="0" fontId="0" fillId="2" borderId="0" xfId="0" applyFill="1"/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68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0" xfId="0" applyNumberFormat="1" applyFont="1" applyFill="1" applyBorder="1" applyAlignment="1" applyProtection="1">
      <alignment horizontal="left" vertical="center"/>
      <protection locked="0"/>
    </xf>
    <xf numFmtId="168" fontId="2" fillId="2" borderId="0" xfId="0" applyNumberFormat="1" applyFont="1" applyFill="1" applyBorder="1" applyAlignment="1" applyProtection="1">
      <alignment horizontal="center" vertical="center"/>
      <protection locked="0"/>
    </xf>
    <xf numFmtId="168" fontId="2" fillId="2" borderId="0" xfId="0" applyNumberFormat="1" applyFont="1" applyFill="1" applyProtection="1">
      <protection locked="0"/>
    </xf>
    <xf numFmtId="168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8" fontId="1" fillId="2" borderId="0" xfId="0" applyNumberFormat="1" applyFont="1" applyFill="1" applyBorder="1" applyAlignment="1" applyProtection="1">
      <alignment horizontal="center" vertical="center"/>
      <protection locked="0"/>
    </xf>
    <xf numFmtId="168" fontId="2" fillId="2" borderId="0" xfId="0" applyNumberFormat="1" applyFont="1" applyFill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168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168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</xf>
    <xf numFmtId="9" fontId="5" fillId="6" borderId="12" xfId="1" applyFont="1" applyFill="1" applyBorder="1" applyAlignment="1" applyProtection="1">
      <alignment horizontal="center" vertical="center" wrapText="1"/>
      <protection locked="0"/>
    </xf>
    <xf numFmtId="9" fontId="5" fillId="8" borderId="12" xfId="1" applyFont="1" applyFill="1" applyBorder="1" applyAlignment="1" applyProtection="1">
      <alignment horizontal="center" vertical="center" wrapText="1"/>
      <protection locked="0"/>
    </xf>
    <xf numFmtId="9" fontId="5" fillId="8" borderId="15" xfId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vertical="top" wrapText="1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68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169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8" fontId="7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15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5" xfId="1" applyFont="1" applyFill="1" applyBorder="1" applyAlignment="1" applyProtection="1">
      <alignment horizontal="center" vertical="center" wrapText="1"/>
      <protection locked="0"/>
    </xf>
    <xf numFmtId="168" fontId="5" fillId="6" borderId="15" xfId="0" applyNumberFormat="1" applyFont="1" applyFill="1" applyBorder="1" applyAlignment="1" applyProtection="1">
      <alignment horizontal="center" vertical="center" wrapText="1"/>
      <protection locked="0"/>
    </xf>
    <xf numFmtId="9" fontId="4" fillId="8" borderId="22" xfId="1" applyFont="1" applyFill="1" applyBorder="1" applyAlignment="1" applyProtection="1">
      <alignment horizontal="center" vertical="center" wrapText="1"/>
      <protection locked="0"/>
    </xf>
    <xf numFmtId="168" fontId="5" fillId="6" borderId="18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18" xfId="1" applyFont="1" applyFill="1" applyBorder="1" applyAlignment="1" applyProtection="1">
      <alignment horizontal="center" vertical="center" wrapText="1"/>
      <protection locked="0"/>
    </xf>
    <xf numFmtId="168" fontId="5" fillId="8" borderId="18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0" xfId="0" applyNumberFormat="1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17" fontId="8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>
      <alignment vertical="top" wrapText="1"/>
    </xf>
    <xf numFmtId="0" fontId="1" fillId="2" borderId="0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7" fontId="1" fillId="2" borderId="5" xfId="0" applyNumberFormat="1" applyFont="1" applyFill="1" applyBorder="1" applyAlignment="1" applyProtection="1">
      <protection locked="0"/>
    </xf>
    <xf numFmtId="17" fontId="2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168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</xf>
    <xf numFmtId="3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/>
    <xf numFmtId="167" fontId="1" fillId="2" borderId="0" xfId="0" applyNumberFormat="1" applyFont="1" applyFill="1" applyProtection="1">
      <protection locked="0"/>
    </xf>
    <xf numFmtId="168" fontId="1" fillId="2" borderId="0" xfId="0" applyNumberFormat="1" applyFont="1" applyFill="1" applyAlignment="1" applyProtection="1">
      <alignment horizontal="center" vertical="center"/>
      <protection locked="0"/>
    </xf>
    <xf numFmtId="168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Protection="1">
      <protection locked="0"/>
    </xf>
    <xf numFmtId="168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67" fontId="2" fillId="2" borderId="0" xfId="0" applyNumberFormat="1" applyFont="1" applyFill="1" applyProtection="1">
      <protection locked="0"/>
    </xf>
    <xf numFmtId="168" fontId="2" fillId="2" borderId="0" xfId="0" applyNumberFormat="1" applyFont="1" applyFill="1" applyAlignment="1" applyProtection="1">
      <alignment horizontal="center" vertical="center"/>
      <protection locked="0"/>
    </xf>
    <xf numFmtId="1" fontId="2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168" fontId="2" fillId="2" borderId="0" xfId="0" applyNumberFormat="1" applyFont="1" applyFill="1" applyBorder="1" applyAlignment="1" applyProtection="1">
      <alignment vertical="top"/>
      <protection locked="0"/>
    </xf>
    <xf numFmtId="167" fontId="2" fillId="2" borderId="0" xfId="0" applyNumberFormat="1" applyFont="1" applyFill="1" applyBorder="1" applyAlignment="1" applyProtection="1">
      <alignment vertical="top"/>
      <protection locked="0"/>
    </xf>
    <xf numFmtId="168" fontId="1" fillId="2" borderId="0" xfId="0" applyNumberFormat="1" applyFont="1" applyFill="1" applyBorder="1" applyAlignment="1" applyProtection="1">
      <alignment vertical="top"/>
      <protection locked="0"/>
    </xf>
    <xf numFmtId="1" fontId="1" fillId="2" borderId="0" xfId="0" applyNumberFormat="1" applyFont="1" applyFill="1" applyBorder="1" applyAlignment="1" applyProtection="1">
      <alignment vertical="top"/>
      <protection locked="0"/>
    </xf>
    <xf numFmtId="166" fontId="1" fillId="2" borderId="0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4" fillId="11" borderId="0" xfId="0" applyFont="1" applyFill="1" applyBorder="1" applyAlignment="1" applyProtection="1">
      <protection locked="0"/>
    </xf>
    <xf numFmtId="0" fontId="1" fillId="11" borderId="0" xfId="0" applyFont="1" applyFill="1" applyBorder="1" applyAlignment="1" applyProtection="1">
      <protection locked="0"/>
    </xf>
    <xf numFmtId="0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16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9"/>
  <sheetViews>
    <sheetView tabSelected="1" zoomScale="90" zoomScaleNormal="90" workbookViewId="0">
      <pane ySplit="8" topLeftCell="A9" activePane="bottomLeft" state="frozen"/>
      <selection activeCell="D1" sqref="D1"/>
      <selection pane="bottomLeft" activeCell="R3" sqref="R3"/>
    </sheetView>
  </sheetViews>
  <sheetFormatPr defaultRowHeight="12.75" x14ac:dyDescent="0.2"/>
  <cols>
    <col min="1" max="1" width="3.42578125" style="2" customWidth="1"/>
    <col min="2" max="2" width="5.5703125" style="2" customWidth="1"/>
    <col min="3" max="3" width="10.140625" style="2" customWidth="1"/>
    <col min="4" max="4" width="26.5703125" style="2" customWidth="1"/>
    <col min="5" max="5" width="20" style="1" customWidth="1"/>
    <col min="6" max="6" width="24.42578125" style="2" customWidth="1"/>
    <col min="7" max="7" width="13.140625" style="2" customWidth="1"/>
    <col min="8" max="8" width="16.140625" style="2" customWidth="1"/>
    <col min="9" max="9" width="12.42578125" style="65" customWidth="1"/>
    <col min="10" max="10" width="13.42578125" style="2" customWidth="1"/>
    <col min="11" max="11" width="13.140625" style="65" customWidth="1"/>
    <col min="12" max="12" width="15.85546875" style="69" customWidth="1"/>
    <col min="13" max="13" width="13.7109375" style="2" customWidth="1"/>
    <col min="14" max="14" width="17.5703125" style="65" customWidth="1"/>
    <col min="15" max="15" width="12" style="2" customWidth="1"/>
    <col min="16" max="16" width="18" style="65" customWidth="1"/>
    <col min="17" max="17" width="9.140625" style="2"/>
    <col min="18" max="18" width="24.85546875" style="2" customWidth="1"/>
    <col min="19" max="16384" width="9.140625" style="2"/>
  </cols>
  <sheetData>
    <row r="1" spans="1:17" s="37" customFormat="1" ht="15.75" x14ac:dyDescent="0.25">
      <c r="B1" s="3" t="s">
        <v>45</v>
      </c>
      <c r="C1" s="3"/>
      <c r="D1" s="3"/>
      <c r="E1" s="3"/>
      <c r="F1" s="107"/>
      <c r="G1" s="3"/>
      <c r="H1" s="3"/>
      <c r="I1" s="3"/>
      <c r="J1" s="65"/>
      <c r="K1" s="127"/>
      <c r="L1" s="128"/>
      <c r="M1" s="129"/>
      <c r="N1" s="130"/>
      <c r="O1" s="131"/>
      <c r="P1" s="132"/>
      <c r="Q1" s="131"/>
    </row>
    <row r="2" spans="1:17" s="38" customFormat="1" ht="15.75" customHeight="1" x14ac:dyDescent="0.2">
      <c r="B2" s="2"/>
      <c r="C2" s="2"/>
      <c r="D2" s="2"/>
      <c r="E2" s="2"/>
      <c r="F2" s="1"/>
      <c r="G2" s="2"/>
      <c r="H2" s="2"/>
      <c r="I2" s="2"/>
      <c r="J2" s="65"/>
      <c r="K2" s="133"/>
      <c r="L2" s="134"/>
      <c r="M2" s="69"/>
      <c r="N2" s="135"/>
      <c r="O2" s="65"/>
      <c r="P2" s="136"/>
      <c r="Q2" s="65"/>
    </row>
    <row r="3" spans="1:17" s="40" customFormat="1" ht="15.75" x14ac:dyDescent="0.25">
      <c r="A3" s="39"/>
      <c r="B3" s="137" t="s">
        <v>4</v>
      </c>
      <c r="C3" s="137"/>
      <c r="D3" s="137"/>
      <c r="E3" s="137"/>
      <c r="F3" s="137"/>
      <c r="G3" s="137"/>
      <c r="H3" s="137"/>
      <c r="I3" s="137"/>
      <c r="J3" s="138"/>
      <c r="K3" s="139"/>
      <c r="L3" s="68"/>
      <c r="M3" s="140"/>
      <c r="N3" s="141"/>
      <c r="O3" s="140"/>
      <c r="P3" s="142"/>
      <c r="Q3" s="140"/>
    </row>
    <row r="4" spans="1:17" s="40" customFormat="1" ht="15.75" x14ac:dyDescent="0.25">
      <c r="A4" s="39"/>
      <c r="B4" s="137"/>
      <c r="C4" s="137"/>
      <c r="D4" s="137"/>
      <c r="E4" s="137"/>
      <c r="F4" s="137"/>
      <c r="G4" s="137"/>
      <c r="H4" s="137"/>
      <c r="I4" s="137"/>
      <c r="J4" s="138"/>
      <c r="K4" s="139"/>
      <c r="L4" s="68"/>
      <c r="M4" s="140"/>
      <c r="N4" s="141"/>
      <c r="O4" s="140"/>
      <c r="P4" s="142"/>
      <c r="Q4" s="140"/>
    </row>
    <row r="5" spans="1:17" s="41" customFormat="1" ht="15.75" customHeight="1" x14ac:dyDescent="0.25">
      <c r="B5" s="162" t="s">
        <v>64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41" customFormat="1" ht="15.75" x14ac:dyDescent="0.25">
      <c r="B6" s="163"/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7" s="42" customFormat="1" ht="88.5" customHeight="1" x14ac:dyDescent="0.25">
      <c r="A7" s="84" t="s">
        <v>5</v>
      </c>
      <c r="B7" s="84" t="s">
        <v>19</v>
      </c>
      <c r="C7" s="84" t="s">
        <v>7</v>
      </c>
      <c r="D7" s="84" t="s">
        <v>18</v>
      </c>
      <c r="E7" s="84" t="s">
        <v>20</v>
      </c>
      <c r="F7" s="84" t="s">
        <v>21</v>
      </c>
      <c r="G7" s="84" t="s">
        <v>22</v>
      </c>
      <c r="H7" s="84" t="s">
        <v>8</v>
      </c>
      <c r="I7" s="85" t="s">
        <v>9</v>
      </c>
      <c r="J7" s="86" t="s">
        <v>23</v>
      </c>
      <c r="K7" s="87" t="s">
        <v>10</v>
      </c>
      <c r="L7" s="67" t="s">
        <v>11</v>
      </c>
      <c r="M7" s="88" t="s">
        <v>12</v>
      </c>
      <c r="N7" s="67" t="s">
        <v>13</v>
      </c>
      <c r="O7" s="89" t="s">
        <v>14</v>
      </c>
      <c r="P7" s="67" t="s">
        <v>15</v>
      </c>
    </row>
    <row r="8" spans="1:17" s="42" customFormat="1" ht="13.5" thickBot="1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75">
        <v>15</v>
      </c>
      <c r="P8" s="75">
        <v>16</v>
      </c>
    </row>
    <row r="9" spans="1:17" s="42" customFormat="1" ht="40.5" customHeight="1" x14ac:dyDescent="0.25">
      <c r="A9" s="152"/>
      <c r="B9" s="152"/>
      <c r="C9" s="166"/>
      <c r="D9" s="165"/>
      <c r="E9" s="44"/>
      <c r="F9" s="45"/>
      <c r="G9" s="46">
        <v>1</v>
      </c>
      <c r="H9" s="46"/>
      <c r="I9" s="62">
        <f>+IF(G9=1,H9*'SCM upute'!$H$15,IF(G9=2,H9*'SCM upute'!$I$15,IF(G9=3,H9*'SCM upute'!$J$15,IF(G9=4,H9*'SCM upute'!$K$15,IF(G9=0,"GREŠKA",IF(G9&gt;=5,"GREŠKA"))))))</f>
        <v>0</v>
      </c>
      <c r="J9" s="104">
        <v>1.3</v>
      </c>
      <c r="K9" s="70"/>
      <c r="L9" s="66">
        <f t="shared" ref="L9:L34" si="0">I9*J9+K9</f>
        <v>0</v>
      </c>
      <c r="M9" s="47"/>
      <c r="N9" s="66">
        <f t="shared" ref="N9:N34" si="1">L9*M9</f>
        <v>0</v>
      </c>
      <c r="O9" s="47"/>
      <c r="P9" s="66">
        <f t="shared" ref="P9:P34" si="2">N9*O9</f>
        <v>0</v>
      </c>
    </row>
    <row r="10" spans="1:17" s="42" customFormat="1" ht="179.25" customHeight="1" x14ac:dyDescent="0.25">
      <c r="A10" s="153"/>
      <c r="B10" s="153"/>
      <c r="C10" s="151"/>
      <c r="D10" s="151"/>
      <c r="E10" s="60"/>
      <c r="F10" s="48"/>
      <c r="G10" s="49">
        <v>1</v>
      </c>
      <c r="H10" s="49"/>
      <c r="I10" s="62">
        <f>+IF(G10=1,H10*'SCM upute'!$H$15,IF(G10=2,H10*'SCM upute'!$I$15,IF(G10=3,H10*'SCM upute'!$J$15,IF(G10=4,H10*'SCM upute'!$K$15,IF(G10=0,"GREŠKA",IF(G10&gt;=5,"GREŠKA"))))))</f>
        <v>0</v>
      </c>
      <c r="J10" s="76">
        <v>1.3</v>
      </c>
      <c r="K10" s="71"/>
      <c r="L10" s="66">
        <f t="shared" si="0"/>
        <v>0</v>
      </c>
      <c r="M10" s="50"/>
      <c r="N10" s="66">
        <f t="shared" si="1"/>
        <v>0</v>
      </c>
      <c r="O10" s="47"/>
      <c r="P10" s="66">
        <f t="shared" si="2"/>
        <v>0</v>
      </c>
    </row>
    <row r="11" spans="1:17" s="42" customFormat="1" ht="60" customHeight="1" x14ac:dyDescent="0.25">
      <c r="A11" s="51"/>
      <c r="B11" s="51"/>
      <c r="C11" s="61"/>
      <c r="D11" s="61"/>
      <c r="E11" s="45"/>
      <c r="F11" s="48"/>
      <c r="G11" s="49">
        <v>1</v>
      </c>
      <c r="H11" s="49"/>
      <c r="I11" s="62">
        <f>+IF(G11=1,H11*'SCM upute'!$H$15,IF(G11=2,H11*'SCM upute'!$I$15,IF(G11=3,H11*'SCM upute'!$J$15,IF(G11=4,H11*'SCM upute'!$K$15,IF(G11=0,"GREŠKA",IF(G11&gt;=5,"GREŠKA"))))))</f>
        <v>0</v>
      </c>
      <c r="J11" s="76">
        <v>1.3</v>
      </c>
      <c r="K11" s="71"/>
      <c r="L11" s="66">
        <f t="shared" si="0"/>
        <v>0</v>
      </c>
      <c r="M11" s="50"/>
      <c r="N11" s="66">
        <f t="shared" si="1"/>
        <v>0</v>
      </c>
      <c r="O11" s="47"/>
      <c r="P11" s="66">
        <f t="shared" si="2"/>
        <v>0</v>
      </c>
    </row>
    <row r="12" spans="1:17" s="42" customFormat="1" ht="41.25" customHeight="1" x14ac:dyDescent="0.25">
      <c r="A12" s="154"/>
      <c r="B12" s="150"/>
      <c r="C12" s="150"/>
      <c r="D12" s="150"/>
      <c r="E12" s="52"/>
      <c r="F12" s="45"/>
      <c r="G12" s="49">
        <v>1</v>
      </c>
      <c r="H12" s="49"/>
      <c r="I12" s="62">
        <f>+IF(G12=1,H12*'SCM upute'!$H$15,IF(G12=2,H12*'SCM upute'!$I$15,IF(G12=3,H12*'SCM upute'!$J$15,IF(G12=4,H12*'SCM upute'!$K$15,IF(G12=0,"GREŠKA",IF(G12&gt;=5,"GREŠKA"))))))</f>
        <v>0</v>
      </c>
      <c r="J12" s="76">
        <v>1.3</v>
      </c>
      <c r="K12" s="71"/>
      <c r="L12" s="67">
        <f t="shared" si="0"/>
        <v>0</v>
      </c>
      <c r="M12" s="50"/>
      <c r="N12" s="67">
        <f t="shared" si="1"/>
        <v>0</v>
      </c>
      <c r="O12" s="50"/>
      <c r="P12" s="67">
        <f t="shared" si="2"/>
        <v>0</v>
      </c>
    </row>
    <row r="13" spans="1:17" s="42" customFormat="1" ht="40.5" customHeight="1" x14ac:dyDescent="0.25">
      <c r="A13" s="154"/>
      <c r="B13" s="150"/>
      <c r="C13" s="150"/>
      <c r="D13" s="150"/>
      <c r="E13" s="53"/>
      <c r="F13" s="83"/>
      <c r="G13" s="49">
        <v>1</v>
      </c>
      <c r="H13" s="49"/>
      <c r="I13" s="62">
        <f>+IF(G13=1,H13*'SCM upute'!$H$15,IF(G13=2,H13*'SCM upute'!$I$15,IF(G13=3,H13*'SCM upute'!$J$15,IF(G13=4,H13*'SCM upute'!$K$15,IF(G13=0,"GREŠKA",IF(G13&gt;=5,"GREŠKA"))))))</f>
        <v>0</v>
      </c>
      <c r="J13" s="76">
        <v>1.3</v>
      </c>
      <c r="K13" s="71"/>
      <c r="L13" s="67">
        <f t="shared" si="0"/>
        <v>0</v>
      </c>
      <c r="M13" s="50"/>
      <c r="N13" s="67">
        <f t="shared" si="1"/>
        <v>0</v>
      </c>
      <c r="O13" s="50"/>
      <c r="P13" s="67">
        <f t="shared" si="2"/>
        <v>0</v>
      </c>
    </row>
    <row r="14" spans="1:17" s="42" customFormat="1" ht="42" customHeight="1" x14ac:dyDescent="0.25">
      <c r="A14" s="153"/>
      <c r="B14" s="157"/>
      <c r="C14" s="157"/>
      <c r="D14" s="157"/>
      <c r="E14" s="54"/>
      <c r="F14" s="55"/>
      <c r="G14" s="49">
        <v>1</v>
      </c>
      <c r="H14" s="49"/>
      <c r="I14" s="62">
        <f>+IF(G14=1,H14*'SCM upute'!$H$15,IF(G14=2,H14*'SCM upute'!$I$15,IF(G14=3,H14*'SCM upute'!$J$15,IF(G14=4,H14*'SCM upute'!$K$15,IF(G14=0,"GREŠKA",IF(G14&gt;=5,"GREŠKA"))))))</f>
        <v>0</v>
      </c>
      <c r="J14" s="76">
        <v>1.3</v>
      </c>
      <c r="K14" s="71"/>
      <c r="L14" s="67">
        <f t="shared" si="0"/>
        <v>0</v>
      </c>
      <c r="M14" s="50"/>
      <c r="N14" s="67">
        <f t="shared" si="1"/>
        <v>0</v>
      </c>
      <c r="O14" s="50"/>
      <c r="P14" s="67">
        <f t="shared" si="2"/>
        <v>0</v>
      </c>
    </row>
    <row r="15" spans="1:17" s="42" customFormat="1" ht="34.5" customHeight="1" x14ac:dyDescent="0.25">
      <c r="A15" s="155"/>
      <c r="B15" s="149"/>
      <c r="C15" s="149"/>
      <c r="D15" s="149"/>
      <c r="E15" s="83"/>
      <c r="F15" s="83"/>
      <c r="G15" s="49">
        <v>1</v>
      </c>
      <c r="H15" s="49"/>
      <c r="I15" s="62">
        <f>+IF(G15=1,H15*'SCM upute'!$H$15,IF(G15=2,H15*'SCM upute'!$I$15,IF(G15=3,H15*'SCM upute'!$J$15,IF(G15=4,H15*'SCM upute'!$K$15,IF(G15=0,"GREŠKA",IF(G15&gt;=5,"GREŠKA"))))))</f>
        <v>0</v>
      </c>
      <c r="J15" s="76">
        <v>1.3</v>
      </c>
      <c r="K15" s="71"/>
      <c r="L15" s="67">
        <f t="shared" si="0"/>
        <v>0</v>
      </c>
      <c r="M15" s="50"/>
      <c r="N15" s="67">
        <f t="shared" si="1"/>
        <v>0</v>
      </c>
      <c r="O15" s="50"/>
      <c r="P15" s="67">
        <f t="shared" si="2"/>
        <v>0</v>
      </c>
    </row>
    <row r="16" spans="1:17" s="42" customFormat="1" ht="174.75" customHeight="1" x14ac:dyDescent="0.25">
      <c r="A16" s="154"/>
      <c r="B16" s="167"/>
      <c r="C16" s="167"/>
      <c r="D16" s="167"/>
      <c r="E16" s="60"/>
      <c r="F16" s="48"/>
      <c r="G16" s="49">
        <v>1</v>
      </c>
      <c r="H16" s="49"/>
      <c r="I16" s="62">
        <f>+IF(G16=1,H16*'SCM upute'!$H$15,IF(G16=2,H16*'SCM upute'!$I$15,IF(G16=3,H16*'SCM upute'!$J$15,IF(G16=4,H16*'SCM upute'!$K$15,IF(G16=0,"GREŠKA",IF(G16&gt;=5,"GREŠKA"))))))</f>
        <v>0</v>
      </c>
      <c r="J16" s="76">
        <v>1.3</v>
      </c>
      <c r="K16" s="71"/>
      <c r="L16" s="67">
        <f t="shared" si="0"/>
        <v>0</v>
      </c>
      <c r="M16" s="50"/>
      <c r="N16" s="67">
        <f t="shared" si="1"/>
        <v>0</v>
      </c>
      <c r="O16" s="50">
        <v>8593</v>
      </c>
      <c r="P16" s="67">
        <f t="shared" si="2"/>
        <v>0</v>
      </c>
    </row>
    <row r="17" spans="1:16" s="42" customFormat="1" ht="39" customHeight="1" x14ac:dyDescent="0.25">
      <c r="A17" s="154"/>
      <c r="B17" s="167"/>
      <c r="C17" s="167"/>
      <c r="D17" s="167"/>
      <c r="E17" s="60"/>
      <c r="F17" s="52"/>
      <c r="G17" s="49">
        <v>1</v>
      </c>
      <c r="H17" s="49"/>
      <c r="I17" s="62">
        <f>+IF(G17=1,H17*'SCM upute'!$H$15,IF(G17=2,H17*'SCM upute'!$I$15,IF(G17=3,H17*'SCM upute'!$J$15,IF(G17=4,H17*'SCM upute'!$K$15,IF(G17=0,"GREŠKA",IF(G17&gt;=5,"GREŠKA"))))))</f>
        <v>0</v>
      </c>
      <c r="J17" s="76">
        <v>1.3</v>
      </c>
      <c r="K17" s="71"/>
      <c r="L17" s="67">
        <f t="shared" si="0"/>
        <v>0</v>
      </c>
      <c r="M17" s="50"/>
      <c r="N17" s="67">
        <f t="shared" si="1"/>
        <v>0</v>
      </c>
      <c r="O17" s="50">
        <v>3827</v>
      </c>
      <c r="P17" s="67">
        <f t="shared" si="2"/>
        <v>0</v>
      </c>
    </row>
    <row r="18" spans="1:16" s="42" customFormat="1" x14ac:dyDescent="0.25">
      <c r="A18" s="153"/>
      <c r="B18" s="151"/>
      <c r="C18" s="151"/>
      <c r="D18" s="151"/>
      <c r="E18" s="83"/>
      <c r="F18" s="83"/>
      <c r="G18" s="49">
        <v>1</v>
      </c>
      <c r="H18" s="49"/>
      <c r="I18" s="62">
        <f>+IF(G18=1,H18*'SCM upute'!$H$15,IF(G18=2,H18*'SCM upute'!$I$15,IF(G18=3,H18*'SCM upute'!$J$15,IF(G18=4,H18*'SCM upute'!$K$15,IF(G18=0,"GREŠKA",IF(G18&gt;=5,"GREŠKA"))))))</f>
        <v>0</v>
      </c>
      <c r="J18" s="76">
        <v>1.3</v>
      </c>
      <c r="K18" s="71"/>
      <c r="L18" s="67">
        <f t="shared" si="0"/>
        <v>0</v>
      </c>
      <c r="M18" s="50"/>
      <c r="N18" s="67">
        <f t="shared" si="1"/>
        <v>0</v>
      </c>
      <c r="O18" s="50">
        <v>8593</v>
      </c>
      <c r="P18" s="67">
        <f t="shared" si="2"/>
        <v>0</v>
      </c>
    </row>
    <row r="19" spans="1:16" s="42" customFormat="1" ht="36" customHeight="1" x14ac:dyDescent="0.25">
      <c r="A19" s="155"/>
      <c r="B19" s="149"/>
      <c r="C19" s="149"/>
      <c r="D19" s="149"/>
      <c r="E19" s="52"/>
      <c r="F19" s="83"/>
      <c r="G19" s="49">
        <v>1</v>
      </c>
      <c r="H19" s="49"/>
      <c r="I19" s="62">
        <f>+IF(G19=1,H19*'SCM upute'!$H$15,IF(G19=2,H19*'SCM upute'!$I$15,IF(G19=3,H19*'SCM upute'!$J$15,IF(G19=4,H19*'SCM upute'!$K$15,IF(G19=0,"GREŠKA",IF(G19&gt;=5,"GREŠKA"))))))</f>
        <v>0</v>
      </c>
      <c r="J19" s="76">
        <v>1.3</v>
      </c>
      <c r="K19" s="71"/>
      <c r="L19" s="67">
        <f t="shared" si="0"/>
        <v>0</v>
      </c>
      <c r="M19" s="50"/>
      <c r="N19" s="67">
        <f t="shared" si="1"/>
        <v>0</v>
      </c>
      <c r="O19" s="50">
        <v>8593</v>
      </c>
      <c r="P19" s="67">
        <f t="shared" si="2"/>
        <v>0</v>
      </c>
    </row>
    <row r="20" spans="1:16" s="42" customFormat="1" ht="41.25" customHeight="1" x14ac:dyDescent="0.25">
      <c r="A20" s="157"/>
      <c r="B20" s="151"/>
      <c r="C20" s="151"/>
      <c r="D20" s="151"/>
      <c r="E20" s="83"/>
      <c r="F20" s="83"/>
      <c r="G20" s="49">
        <v>1</v>
      </c>
      <c r="H20" s="49"/>
      <c r="I20" s="62">
        <f>+IF(G20=1,H20*'SCM upute'!$H$15,IF(G20=2,H20*'SCM upute'!$I$15,IF(G20=3,H20*'SCM upute'!$J$15,IF(G20=4,H20*'SCM upute'!$K$15,IF(G20=0,"GREŠKA",IF(G20&gt;=5,"GREŠKA"))))))</f>
        <v>0</v>
      </c>
      <c r="J20" s="76">
        <v>1.3</v>
      </c>
      <c r="K20" s="71"/>
      <c r="L20" s="67">
        <f t="shared" si="0"/>
        <v>0</v>
      </c>
      <c r="M20" s="50"/>
      <c r="N20" s="67">
        <f t="shared" si="1"/>
        <v>0</v>
      </c>
      <c r="O20" s="50">
        <v>8593</v>
      </c>
      <c r="P20" s="67">
        <f t="shared" si="2"/>
        <v>0</v>
      </c>
    </row>
    <row r="21" spans="1:16" s="42" customFormat="1" ht="46.5" customHeight="1" x14ac:dyDescent="0.25">
      <c r="A21" s="149"/>
      <c r="B21" s="161"/>
      <c r="C21" s="161"/>
      <c r="D21" s="161"/>
      <c r="E21" s="83"/>
      <c r="F21" s="83"/>
      <c r="G21" s="49">
        <v>1</v>
      </c>
      <c r="H21" s="49"/>
      <c r="I21" s="62">
        <f>+IF(G21=1,H21*'SCM upute'!$H$15,IF(G21=2,H21*'SCM upute'!$I$15,IF(G21=3,H21*'SCM upute'!$J$15,IF(G21=4,H21*'SCM upute'!$K$15,IF(G21=0,"GREŠKA",IF(G21&gt;=5,"GREŠKA"))))))</f>
        <v>0</v>
      </c>
      <c r="J21" s="76">
        <v>1.3</v>
      </c>
      <c r="K21" s="71"/>
      <c r="L21" s="67">
        <f t="shared" si="0"/>
        <v>0</v>
      </c>
      <c r="M21" s="50"/>
      <c r="N21" s="67">
        <f t="shared" si="1"/>
        <v>0</v>
      </c>
      <c r="O21" s="50">
        <v>3326</v>
      </c>
      <c r="P21" s="67">
        <f t="shared" si="2"/>
        <v>0</v>
      </c>
    </row>
    <row r="22" spans="1:16" s="42" customFormat="1" ht="46.5" customHeight="1" x14ac:dyDescent="0.25">
      <c r="A22" s="157"/>
      <c r="B22" s="151"/>
      <c r="C22" s="151"/>
      <c r="D22" s="151"/>
      <c r="E22" s="83"/>
      <c r="F22" s="83"/>
      <c r="G22" s="49">
        <v>1</v>
      </c>
      <c r="H22" s="49"/>
      <c r="I22" s="62">
        <f>+IF(G22=1,H22*'SCM upute'!$H$15,IF(G22=2,H22*'SCM upute'!$I$15,IF(G22=3,H22*'SCM upute'!$J$15,IF(G22=4,H22*'SCM upute'!$K$15,IF(G22=0,"GREŠKA",IF(G22&gt;=5,"GREŠKA"))))))</f>
        <v>0</v>
      </c>
      <c r="J22" s="76">
        <v>1.3</v>
      </c>
      <c r="K22" s="71"/>
      <c r="L22" s="67">
        <f t="shared" si="0"/>
        <v>0</v>
      </c>
      <c r="M22" s="50"/>
      <c r="N22" s="67">
        <f t="shared" si="1"/>
        <v>0</v>
      </c>
      <c r="O22" s="50">
        <v>3326</v>
      </c>
      <c r="P22" s="67">
        <f t="shared" si="2"/>
        <v>0</v>
      </c>
    </row>
    <row r="23" spans="1:16" s="42" customFormat="1" ht="32.25" customHeight="1" x14ac:dyDescent="0.25">
      <c r="A23" s="155"/>
      <c r="B23" s="149"/>
      <c r="C23" s="158"/>
      <c r="D23" s="149"/>
      <c r="E23" s="160"/>
      <c r="F23" s="83"/>
      <c r="G23" s="49">
        <v>1</v>
      </c>
      <c r="H23" s="49"/>
      <c r="I23" s="62">
        <f>+IF(G23=1,H23*'SCM upute'!$H$15,IF(G23=2,H23*'SCM upute'!$I$15,IF(G23=3,H23*'SCM upute'!$J$15,IF(G23=4,H23*'SCM upute'!$K$15,IF(G23=0,"GREŠKA",IF(G23&gt;=5,"GREŠKA"))))))</f>
        <v>0</v>
      </c>
      <c r="J23" s="76">
        <v>1.3</v>
      </c>
      <c r="K23" s="71"/>
      <c r="L23" s="67">
        <f t="shared" si="0"/>
        <v>0</v>
      </c>
      <c r="M23" s="50"/>
      <c r="N23" s="67">
        <f t="shared" si="1"/>
        <v>0</v>
      </c>
      <c r="O23" s="50"/>
      <c r="P23" s="67">
        <f t="shared" si="2"/>
        <v>0</v>
      </c>
    </row>
    <row r="24" spans="1:16" s="42" customFormat="1" ht="24" customHeight="1" x14ac:dyDescent="0.25">
      <c r="A24" s="153"/>
      <c r="B24" s="157"/>
      <c r="C24" s="159"/>
      <c r="D24" s="157"/>
      <c r="E24" s="160"/>
      <c r="F24" s="83"/>
      <c r="G24" s="49">
        <v>1</v>
      </c>
      <c r="H24" s="49"/>
      <c r="I24" s="62">
        <f>+IF(G24=1,H24*'SCM upute'!$H$15,IF(G24=2,H24*'SCM upute'!$I$15,IF(G24=3,H24*'SCM upute'!$J$15,IF(G24=4,H24*'SCM upute'!$K$15,IF(G24=0,"GREŠKA",IF(G24&gt;=5,"GREŠKA"))))))</f>
        <v>0</v>
      </c>
      <c r="J24" s="76">
        <v>1.3</v>
      </c>
      <c r="K24" s="71"/>
      <c r="L24" s="67">
        <f t="shared" si="0"/>
        <v>0</v>
      </c>
      <c r="M24" s="50"/>
      <c r="N24" s="67">
        <f t="shared" si="1"/>
        <v>0</v>
      </c>
      <c r="O24" s="50"/>
      <c r="P24" s="67">
        <f t="shared" si="2"/>
        <v>0</v>
      </c>
    </row>
    <row r="25" spans="1:16" s="42" customFormat="1" ht="48" customHeight="1" x14ac:dyDescent="0.25">
      <c r="A25" s="155"/>
      <c r="B25" s="149"/>
      <c r="C25" s="149"/>
      <c r="D25" s="149"/>
      <c r="E25" s="48"/>
      <c r="F25" s="45"/>
      <c r="G25" s="49">
        <v>1</v>
      </c>
      <c r="H25" s="49"/>
      <c r="I25" s="62">
        <f>+IF(G25=1,H25*'SCM upute'!$H$15,IF(G25=2,H25*'SCM upute'!$I$15,IF(G25=3,H25*'SCM upute'!$J$15,IF(G25=4,H25*'SCM upute'!$K$15,IF(G25=0,"GREŠKA",IF(G25&gt;=5,"GREŠKA"))))))</f>
        <v>0</v>
      </c>
      <c r="J25" s="76">
        <v>1.3</v>
      </c>
      <c r="K25" s="71"/>
      <c r="L25" s="67">
        <f t="shared" ref="L25:L28" si="3">I25*J25+K25</f>
        <v>0</v>
      </c>
      <c r="M25" s="50"/>
      <c r="N25" s="67">
        <f t="shared" ref="N25:N28" si="4">L25*M25</f>
        <v>0</v>
      </c>
      <c r="O25" s="50"/>
      <c r="P25" s="67">
        <f t="shared" ref="P25:P28" si="5">N25*O25</f>
        <v>0</v>
      </c>
    </row>
    <row r="26" spans="1:16" s="42" customFormat="1" ht="48" customHeight="1" x14ac:dyDescent="0.25">
      <c r="A26" s="154"/>
      <c r="B26" s="150"/>
      <c r="C26" s="150"/>
      <c r="D26" s="150"/>
      <c r="E26" s="52"/>
      <c r="F26" s="45"/>
      <c r="G26" s="49">
        <v>1</v>
      </c>
      <c r="H26" s="49"/>
      <c r="I26" s="62">
        <f>+IF(G26=1,H26*'SCM upute'!$H$15,IF(G26=2,H26*'SCM upute'!$I$15,IF(G26=3,H26*'SCM upute'!$J$15,IF(G26=4,H26*'SCM upute'!$K$15,IF(G26=0,"GREŠKA",IF(G26&gt;=5,"GREŠKA"))))))</f>
        <v>0</v>
      </c>
      <c r="J26" s="76">
        <v>1.3</v>
      </c>
      <c r="K26" s="71"/>
      <c r="L26" s="67">
        <f t="shared" si="3"/>
        <v>0</v>
      </c>
      <c r="M26" s="50"/>
      <c r="N26" s="67">
        <f t="shared" si="4"/>
        <v>0</v>
      </c>
      <c r="O26" s="50"/>
      <c r="P26" s="67">
        <f t="shared" si="5"/>
        <v>0</v>
      </c>
    </row>
    <row r="27" spans="1:16" s="42" customFormat="1" ht="32.25" customHeight="1" x14ac:dyDescent="0.25">
      <c r="A27" s="154"/>
      <c r="B27" s="150"/>
      <c r="C27" s="150"/>
      <c r="D27" s="150"/>
      <c r="E27" s="83"/>
      <c r="F27" s="83"/>
      <c r="G27" s="49">
        <v>1</v>
      </c>
      <c r="H27" s="49"/>
      <c r="I27" s="62">
        <f>+IF(G27=1,H27*'SCM upute'!$H$15,IF(G27=2,H27*'SCM upute'!$I$15,IF(G27=3,H27*'SCM upute'!$J$15,IF(G27=4,H27*'SCM upute'!$K$15,IF(G27=0,"GREŠKA",IF(G27&gt;=5,"GREŠKA"))))))</f>
        <v>0</v>
      </c>
      <c r="J27" s="76">
        <v>1.3</v>
      </c>
      <c r="K27" s="71"/>
      <c r="L27" s="67">
        <f t="shared" si="3"/>
        <v>0</v>
      </c>
      <c r="M27" s="50"/>
      <c r="N27" s="67">
        <f t="shared" si="4"/>
        <v>0</v>
      </c>
      <c r="O27" s="50"/>
      <c r="P27" s="67">
        <f t="shared" si="5"/>
        <v>0</v>
      </c>
    </row>
    <row r="28" spans="1:16" s="42" customFormat="1" ht="35.25" customHeight="1" x14ac:dyDescent="0.25">
      <c r="A28" s="157"/>
      <c r="B28" s="151"/>
      <c r="C28" s="151"/>
      <c r="D28" s="151"/>
      <c r="E28" s="83"/>
      <c r="F28" s="55"/>
      <c r="G28" s="49">
        <v>1</v>
      </c>
      <c r="H28" s="49"/>
      <c r="I28" s="62">
        <f>+IF(G28=1,H28*'SCM upute'!$H$15,IF(G28=2,H28*'SCM upute'!$I$15,IF(G28=3,H28*'SCM upute'!$J$15,IF(G28=4,H28*'SCM upute'!$K$15,IF(G28=0,"GREŠKA",IF(G28&gt;=5,"GREŠKA"))))))</f>
        <v>0</v>
      </c>
      <c r="J28" s="76">
        <v>1.3</v>
      </c>
      <c r="K28" s="71"/>
      <c r="L28" s="67">
        <f t="shared" si="3"/>
        <v>0</v>
      </c>
      <c r="M28" s="50"/>
      <c r="N28" s="67">
        <f t="shared" si="4"/>
        <v>0</v>
      </c>
      <c r="O28" s="50"/>
      <c r="P28" s="67">
        <f t="shared" si="5"/>
        <v>0</v>
      </c>
    </row>
    <row r="29" spans="1:16" s="42" customFormat="1" ht="50.25" customHeight="1" x14ac:dyDescent="0.25">
      <c r="A29" s="155"/>
      <c r="B29" s="149"/>
      <c r="C29" s="149"/>
      <c r="D29" s="149"/>
      <c r="E29" s="52"/>
      <c r="F29" s="45"/>
      <c r="G29" s="49">
        <v>1</v>
      </c>
      <c r="H29" s="46"/>
      <c r="I29" s="62">
        <f>+IF(G29=1,H29*'SCM upute'!$H$15,IF(G29=2,H29*'SCM upute'!$I$15,IF(G29=3,H29*'SCM upute'!$J$15,IF(G29=4,H29*'SCM upute'!$K$15,IF(G29=0,"GREŠKA",IF(G29&gt;=5,"GREŠKA"))))))</f>
        <v>0</v>
      </c>
      <c r="J29" s="104">
        <v>1.3</v>
      </c>
      <c r="K29" s="71"/>
      <c r="L29" s="67">
        <f t="shared" si="0"/>
        <v>0</v>
      </c>
      <c r="M29" s="50"/>
      <c r="N29" s="67">
        <f t="shared" si="1"/>
        <v>0</v>
      </c>
      <c r="O29" s="50"/>
      <c r="P29" s="67">
        <f t="shared" si="2"/>
        <v>0</v>
      </c>
    </row>
    <row r="30" spans="1:16" s="42" customFormat="1" ht="27" customHeight="1" x14ac:dyDescent="0.25">
      <c r="A30" s="154"/>
      <c r="B30" s="150"/>
      <c r="C30" s="150"/>
      <c r="D30" s="150"/>
      <c r="E30" s="83"/>
      <c r="F30" s="83"/>
      <c r="G30" s="49">
        <v>1</v>
      </c>
      <c r="H30" s="49"/>
      <c r="I30" s="62">
        <f>+IF(G30=1,H30*'SCM upute'!$H$15,IF(G30=2,H30*'SCM upute'!$I$15,IF(G30=3,H30*'SCM upute'!$J$15,IF(G30=4,H30*'SCM upute'!$K$15,IF(G30=0,"GREŠKA",IF(G30&gt;=5,"GREŠKA"))))))</f>
        <v>0</v>
      </c>
      <c r="J30" s="76">
        <v>1.3</v>
      </c>
      <c r="K30" s="71"/>
      <c r="L30" s="67">
        <f t="shared" si="0"/>
        <v>0</v>
      </c>
      <c r="M30" s="50"/>
      <c r="N30" s="67">
        <f t="shared" si="1"/>
        <v>0</v>
      </c>
      <c r="O30" s="50"/>
      <c r="P30" s="67">
        <f t="shared" si="2"/>
        <v>0</v>
      </c>
    </row>
    <row r="31" spans="1:16" s="42" customFormat="1" ht="30" customHeight="1" x14ac:dyDescent="0.25">
      <c r="A31" s="157"/>
      <c r="B31" s="151"/>
      <c r="C31" s="151"/>
      <c r="D31" s="151"/>
      <c r="E31" s="83"/>
      <c r="F31" s="55"/>
      <c r="G31" s="49">
        <v>1</v>
      </c>
      <c r="H31" s="49"/>
      <c r="I31" s="62">
        <f>+IF(G31=1,H31*'SCM upute'!$H$15,IF(G31=2,H31*'SCM upute'!$I$15,IF(G31=3,H31*'SCM upute'!$J$15,IF(G31=4,H31*'SCM upute'!$K$15,IF(G31=0,"GREŠKA",IF(G31&gt;=5,"GREŠKA"))))))</f>
        <v>0</v>
      </c>
      <c r="J31" s="76">
        <v>1.3</v>
      </c>
      <c r="K31" s="71"/>
      <c r="L31" s="67">
        <f t="shared" si="0"/>
        <v>0</v>
      </c>
      <c r="M31" s="50"/>
      <c r="N31" s="67">
        <f t="shared" si="1"/>
        <v>0</v>
      </c>
      <c r="O31" s="50"/>
      <c r="P31" s="67">
        <f t="shared" si="2"/>
        <v>0</v>
      </c>
    </row>
    <row r="32" spans="1:16" s="42" customFormat="1" ht="42.75" customHeight="1" x14ac:dyDescent="0.25">
      <c r="A32" s="156"/>
      <c r="B32" s="147"/>
      <c r="C32" s="147"/>
      <c r="D32" s="147"/>
      <c r="E32" s="48"/>
      <c r="F32" s="48"/>
      <c r="G32" s="49">
        <v>1</v>
      </c>
      <c r="H32" s="49"/>
      <c r="I32" s="85">
        <f>+IF(G32=1,H32*'SCM upute'!$H$15,IF(G32=2,H32*'SCM upute'!$I$15,IF(G32=3,H32*'SCM upute'!$J$15,IF(G32=4,H32*'SCM upute'!$K$15,IF(G32=0,"GREŠKA",IF(G32&gt;=5,"GREŠKA"))))))</f>
        <v>0</v>
      </c>
      <c r="J32" s="76">
        <v>1.3</v>
      </c>
      <c r="K32" s="71"/>
      <c r="L32" s="67">
        <f t="shared" si="0"/>
        <v>0</v>
      </c>
      <c r="M32" s="50"/>
      <c r="N32" s="67">
        <f t="shared" si="1"/>
        <v>0</v>
      </c>
      <c r="O32" s="50"/>
      <c r="P32" s="67">
        <f t="shared" si="2"/>
        <v>0</v>
      </c>
    </row>
    <row r="33" spans="1:18" s="42" customFormat="1" ht="27.75" customHeight="1" x14ac:dyDescent="0.25">
      <c r="A33" s="156"/>
      <c r="B33" s="148"/>
      <c r="C33" s="148"/>
      <c r="D33" s="148"/>
      <c r="E33" s="116"/>
      <c r="F33" s="116"/>
      <c r="G33" s="49">
        <v>1</v>
      </c>
      <c r="H33" s="49"/>
      <c r="I33" s="85">
        <f>+IF(G33=1,H33*'SCM upute'!$H$15,IF(G33=2,H33*'SCM upute'!$I$15,IF(G33=3,H33*'SCM upute'!$J$15,IF(G33=4,H33*'SCM upute'!$K$15,IF(G33=0,"GREŠKA",IF(G33&gt;=5,"GREŠKA"))))))</f>
        <v>0</v>
      </c>
      <c r="J33" s="76">
        <v>1.3</v>
      </c>
      <c r="K33" s="71"/>
      <c r="L33" s="67">
        <f t="shared" si="0"/>
        <v>0</v>
      </c>
      <c r="M33" s="50"/>
      <c r="N33" s="67">
        <f t="shared" si="1"/>
        <v>0</v>
      </c>
      <c r="O33" s="50"/>
      <c r="P33" s="67">
        <f t="shared" si="2"/>
        <v>0</v>
      </c>
    </row>
    <row r="34" spans="1:18" s="42" customFormat="1" ht="39" customHeight="1" x14ac:dyDescent="0.2">
      <c r="A34" s="147"/>
      <c r="B34" s="148"/>
      <c r="C34" s="148"/>
      <c r="D34" s="148"/>
      <c r="E34" s="116"/>
      <c r="F34" s="116"/>
      <c r="G34" s="49">
        <v>1</v>
      </c>
      <c r="H34" s="49"/>
      <c r="I34" s="85">
        <f>+IF(G34=1,H34*'SCM upute'!$H$15,IF(G34=2,H34*'SCM upute'!$I$15,IF(G34=3,H34*'SCM upute'!$J$15,IF(G34=4,H34*'SCM upute'!$K$15,IF(G34=0,"GREŠKA",IF(G34&gt;=5,"GREŠKA"))))))</f>
        <v>0</v>
      </c>
      <c r="J34" s="76">
        <v>1.3</v>
      </c>
      <c r="K34" s="71"/>
      <c r="L34" s="67">
        <f t="shared" si="0"/>
        <v>0</v>
      </c>
      <c r="M34" s="50"/>
      <c r="N34" s="67">
        <f t="shared" si="1"/>
        <v>0</v>
      </c>
      <c r="O34" s="50"/>
      <c r="P34" s="67">
        <f t="shared" si="2"/>
        <v>0</v>
      </c>
      <c r="R34" s="126"/>
    </row>
    <row r="35" spans="1:18" s="42" customFormat="1" ht="25.5" customHeight="1" x14ac:dyDescent="0.25">
      <c r="A35" s="146" t="s">
        <v>65</v>
      </c>
      <c r="B35" s="146"/>
      <c r="C35" s="146"/>
      <c r="D35" s="146"/>
      <c r="E35" s="146"/>
      <c r="F35" s="146"/>
      <c r="G35" s="118">
        <f>G34</f>
        <v>1</v>
      </c>
      <c r="H35" s="119">
        <f>SUM(H9:H34)</f>
        <v>0</v>
      </c>
      <c r="I35" s="119">
        <f>SUM(I9:I34)</f>
        <v>0</v>
      </c>
      <c r="J35" s="120">
        <f>J34</f>
        <v>1.3</v>
      </c>
      <c r="K35" s="119">
        <f>SUM(K9:K34)</f>
        <v>0</v>
      </c>
      <c r="L35" s="119">
        <f>SUM(L9:L34)</f>
        <v>0</v>
      </c>
      <c r="M35" s="121" t="s">
        <v>6</v>
      </c>
      <c r="N35" s="119">
        <f>SUM(N9:N34)</f>
        <v>0</v>
      </c>
      <c r="O35" s="121">
        <f>O34</f>
        <v>0</v>
      </c>
      <c r="P35" s="119">
        <f>SUM(P9:P34)</f>
        <v>0</v>
      </c>
      <c r="R35" s="56"/>
    </row>
    <row r="49" spans="1:16" x14ac:dyDescent="0.2">
      <c r="A49" s="15"/>
      <c r="B49" s="15"/>
      <c r="C49" s="15"/>
      <c r="D49" s="15"/>
      <c r="E49" s="12"/>
      <c r="F49" s="12"/>
      <c r="G49" s="17"/>
      <c r="I49" s="63"/>
      <c r="J49" s="17"/>
      <c r="K49" s="64"/>
      <c r="L49" s="64"/>
      <c r="M49" s="8"/>
      <c r="N49" s="68"/>
      <c r="O49" s="8"/>
      <c r="P49" s="68"/>
    </row>
    <row r="50" spans="1:16" x14ac:dyDescent="0.2">
      <c r="A50" s="16"/>
      <c r="B50" s="16"/>
      <c r="C50" s="16"/>
      <c r="D50" s="16"/>
      <c r="E50" s="12"/>
      <c r="F50" s="12"/>
      <c r="G50" s="17"/>
      <c r="I50" s="63"/>
      <c r="J50" s="17"/>
      <c r="K50" s="64"/>
      <c r="L50" s="64"/>
      <c r="M50" s="8"/>
      <c r="N50" s="68"/>
      <c r="O50" s="8"/>
      <c r="P50" s="68"/>
    </row>
    <row r="51" spans="1:16" x14ac:dyDescent="0.2">
      <c r="A51" s="16"/>
      <c r="B51" s="16"/>
      <c r="C51" s="16"/>
      <c r="D51" s="16"/>
      <c r="E51" s="12"/>
      <c r="F51" s="12"/>
      <c r="G51" s="17"/>
      <c r="I51" s="63"/>
      <c r="J51" s="17"/>
      <c r="K51" s="64"/>
      <c r="L51" s="64"/>
      <c r="M51" s="8"/>
      <c r="N51" s="68"/>
      <c r="O51" s="8"/>
      <c r="P51" s="68"/>
    </row>
    <row r="52" spans="1:16" x14ac:dyDescent="0.2">
      <c r="A52" s="15"/>
      <c r="B52" s="15"/>
      <c r="C52" s="15"/>
      <c r="D52" s="15"/>
      <c r="E52" s="12"/>
      <c r="F52" s="12"/>
      <c r="G52" s="17"/>
      <c r="H52" s="15"/>
      <c r="I52" s="63"/>
      <c r="J52" s="17"/>
      <c r="K52" s="64"/>
      <c r="L52" s="64"/>
      <c r="M52" s="8"/>
      <c r="N52" s="68"/>
      <c r="O52" s="8"/>
      <c r="P52" s="68"/>
    </row>
    <row r="53" spans="1:16" x14ac:dyDescent="0.2">
      <c r="A53" s="16"/>
      <c r="B53" s="16"/>
      <c r="C53" s="16"/>
      <c r="D53" s="16"/>
      <c r="E53" s="12"/>
      <c r="F53" s="12"/>
      <c r="G53" s="17"/>
      <c r="H53" s="16"/>
      <c r="I53" s="63"/>
      <c r="J53" s="17"/>
      <c r="K53" s="64"/>
      <c r="L53" s="64"/>
      <c r="M53" s="8"/>
      <c r="N53" s="68"/>
      <c r="O53" s="8"/>
      <c r="P53" s="68"/>
    </row>
    <row r="54" spans="1:16" x14ac:dyDescent="0.2">
      <c r="A54" s="16"/>
      <c r="B54" s="16"/>
      <c r="C54" s="16"/>
      <c r="D54" s="16"/>
      <c r="E54" s="12"/>
      <c r="F54" s="12"/>
      <c r="G54" s="17"/>
      <c r="H54" s="15"/>
      <c r="I54" s="63"/>
      <c r="J54" s="17"/>
      <c r="K54" s="64"/>
      <c r="L54" s="64"/>
      <c r="M54" s="8"/>
      <c r="N54" s="68"/>
      <c r="O54" s="8"/>
      <c r="P54" s="68"/>
    </row>
    <row r="55" spans="1:16" x14ac:dyDescent="0.2">
      <c r="A55" s="15"/>
      <c r="B55" s="15"/>
      <c r="C55" s="15"/>
      <c r="D55" s="15"/>
      <c r="E55" s="12"/>
      <c r="F55" s="12"/>
      <c r="G55" s="17"/>
      <c r="H55" s="8"/>
      <c r="I55" s="63"/>
      <c r="J55" s="17"/>
      <c r="K55" s="64"/>
      <c r="L55" s="64"/>
      <c r="M55" s="8"/>
      <c r="N55" s="68"/>
      <c r="O55" s="8"/>
      <c r="P55" s="68"/>
    </row>
    <row r="56" spans="1:16" x14ac:dyDescent="0.2">
      <c r="A56" s="16"/>
      <c r="B56" s="16"/>
      <c r="C56" s="16"/>
      <c r="D56" s="16"/>
      <c r="E56" s="12"/>
      <c r="F56" s="12"/>
      <c r="G56" s="17"/>
      <c r="H56" s="15"/>
      <c r="I56" s="63"/>
      <c r="J56" s="17"/>
      <c r="K56" s="64"/>
      <c r="L56" s="64"/>
      <c r="M56" s="8"/>
      <c r="N56" s="68"/>
      <c r="O56" s="8"/>
      <c r="P56" s="68"/>
    </row>
    <row r="57" spans="1:16" x14ac:dyDescent="0.2">
      <c r="A57" s="16"/>
      <c r="B57" s="16"/>
      <c r="C57" s="16"/>
      <c r="D57" s="16"/>
      <c r="E57" s="12"/>
      <c r="F57" s="12"/>
      <c r="G57" s="17"/>
      <c r="H57" s="8"/>
      <c r="I57" s="63"/>
      <c r="J57" s="17"/>
      <c r="K57" s="64"/>
      <c r="L57" s="64"/>
      <c r="M57" s="8"/>
      <c r="N57" s="68"/>
      <c r="O57" s="8"/>
      <c r="P57" s="68"/>
    </row>
    <row r="58" spans="1:16" x14ac:dyDescent="0.2">
      <c r="A58" s="15"/>
      <c r="B58" s="15"/>
      <c r="C58" s="15"/>
      <c r="D58" s="15"/>
      <c r="E58" s="12"/>
      <c r="F58" s="12"/>
      <c r="G58" s="17"/>
      <c r="H58" s="15"/>
      <c r="I58" s="63"/>
      <c r="J58" s="17"/>
      <c r="K58" s="64"/>
      <c r="L58" s="64"/>
      <c r="M58" s="8"/>
      <c r="N58" s="68"/>
      <c r="O58" s="8"/>
      <c r="P58" s="68"/>
    </row>
    <row r="59" spans="1:16" x14ac:dyDescent="0.2">
      <c r="A59" s="16"/>
      <c r="B59" s="16"/>
      <c r="C59" s="16"/>
      <c r="D59" s="16"/>
      <c r="E59" s="12"/>
      <c r="F59" s="12"/>
      <c r="G59" s="17"/>
      <c r="H59" s="17"/>
      <c r="I59" s="63"/>
      <c r="J59" s="17"/>
      <c r="K59" s="64"/>
      <c r="L59" s="64"/>
      <c r="M59" s="8"/>
      <c r="N59" s="68"/>
      <c r="O59" s="8"/>
      <c r="P59" s="68"/>
    </row>
    <row r="60" spans="1:16" x14ac:dyDescent="0.2">
      <c r="A60" s="16"/>
      <c r="B60" s="16"/>
      <c r="C60" s="16"/>
      <c r="D60" s="16"/>
      <c r="E60" s="12"/>
      <c r="F60" s="12"/>
      <c r="G60" s="17"/>
      <c r="H60" s="17"/>
      <c r="I60" s="63"/>
      <c r="J60" s="17"/>
      <c r="K60" s="64"/>
      <c r="L60" s="64"/>
      <c r="M60" s="8"/>
      <c r="N60" s="68"/>
      <c r="O60" s="8"/>
      <c r="P60" s="68"/>
    </row>
    <row r="61" spans="1:16" x14ac:dyDescent="0.2">
      <c r="A61" s="16"/>
      <c r="B61" s="16"/>
      <c r="C61" s="16"/>
      <c r="D61" s="16"/>
      <c r="E61" s="12"/>
      <c r="F61" s="12"/>
      <c r="G61" s="17"/>
      <c r="H61" s="17"/>
      <c r="I61" s="63"/>
      <c r="J61" s="17"/>
      <c r="K61" s="64"/>
      <c r="L61" s="64"/>
      <c r="M61" s="8"/>
      <c r="N61" s="68"/>
      <c r="O61" s="8"/>
      <c r="P61" s="68"/>
    </row>
    <row r="62" spans="1:16" x14ac:dyDescent="0.2">
      <c r="A62" s="57"/>
      <c r="B62" s="57"/>
      <c r="C62" s="57"/>
      <c r="D62" s="57"/>
      <c r="E62" s="12"/>
      <c r="F62" s="12"/>
      <c r="G62" s="13"/>
      <c r="H62" s="8"/>
      <c r="I62" s="64"/>
      <c r="J62" s="8"/>
      <c r="K62" s="64"/>
      <c r="L62" s="64"/>
      <c r="M62" s="8"/>
      <c r="N62" s="68"/>
      <c r="O62" s="8"/>
      <c r="P62" s="68"/>
    </row>
    <row r="63" spans="1:16" x14ac:dyDescent="0.2">
      <c r="A63" s="16"/>
      <c r="B63" s="16"/>
      <c r="C63" s="16"/>
      <c r="D63" s="16"/>
      <c r="E63" s="12"/>
      <c r="F63" s="12"/>
      <c r="G63" s="13"/>
      <c r="H63" s="8"/>
      <c r="I63" s="64"/>
      <c r="J63" s="8"/>
      <c r="K63" s="64"/>
      <c r="L63" s="64"/>
      <c r="M63" s="8"/>
      <c r="N63" s="68"/>
      <c r="O63" s="8"/>
      <c r="P63" s="68"/>
    </row>
    <row r="64" spans="1:16" x14ac:dyDescent="0.2">
      <c r="A64" s="16"/>
      <c r="B64" s="16"/>
      <c r="C64" s="16"/>
      <c r="D64" s="16"/>
      <c r="E64" s="12"/>
      <c r="F64" s="12"/>
      <c r="G64" s="13"/>
      <c r="H64" s="8"/>
      <c r="I64" s="64"/>
      <c r="J64" s="8"/>
      <c r="K64" s="64"/>
      <c r="L64" s="64"/>
      <c r="M64" s="8"/>
      <c r="N64" s="68"/>
      <c r="O64" s="8"/>
      <c r="P64" s="68"/>
    </row>
    <row r="65" spans="1:16" x14ac:dyDescent="0.2">
      <c r="A65" s="16"/>
      <c r="B65" s="16"/>
      <c r="C65" s="16"/>
      <c r="D65" s="16"/>
      <c r="E65" s="12"/>
      <c r="F65" s="12"/>
      <c r="G65" s="13"/>
      <c r="H65" s="8"/>
      <c r="I65" s="64"/>
      <c r="J65" s="8"/>
      <c r="K65" s="64"/>
      <c r="L65" s="68"/>
      <c r="M65" s="8"/>
      <c r="N65" s="68"/>
      <c r="O65" s="8"/>
      <c r="P65" s="68"/>
    </row>
    <row r="66" spans="1:16" x14ac:dyDescent="0.2">
      <c r="M66" s="58"/>
    </row>
    <row r="67" spans="1:16" x14ac:dyDescent="0.2">
      <c r="M67" s="58"/>
    </row>
    <row r="68" spans="1:16" x14ac:dyDescent="0.2">
      <c r="M68" s="58"/>
    </row>
    <row r="69" spans="1:16" x14ac:dyDescent="0.2">
      <c r="M69" s="58"/>
    </row>
  </sheetData>
  <mergeCells count="40">
    <mergeCell ref="B5:Q5"/>
    <mergeCell ref="B6:P6"/>
    <mergeCell ref="D9:D10"/>
    <mergeCell ref="C9:C10"/>
    <mergeCell ref="B15:B18"/>
    <mergeCell ref="D12:D14"/>
    <mergeCell ref="C12:C14"/>
    <mergeCell ref="B9:B10"/>
    <mergeCell ref="B12:B14"/>
    <mergeCell ref="D15:D18"/>
    <mergeCell ref="C15:C18"/>
    <mergeCell ref="E23:E24"/>
    <mergeCell ref="D19:D20"/>
    <mergeCell ref="C19:C20"/>
    <mergeCell ref="B19:B20"/>
    <mergeCell ref="D21:D22"/>
    <mergeCell ref="C21:C22"/>
    <mergeCell ref="B21:B22"/>
    <mergeCell ref="B25:B28"/>
    <mergeCell ref="A23:A24"/>
    <mergeCell ref="D23:D24"/>
    <mergeCell ref="C23:C24"/>
    <mergeCell ref="B23:B24"/>
    <mergeCell ref="D25:D28"/>
    <mergeCell ref="C25:C28"/>
    <mergeCell ref="A9:A10"/>
    <mergeCell ref="A12:A14"/>
    <mergeCell ref="A15:A18"/>
    <mergeCell ref="A32:A34"/>
    <mergeCell ref="A25:A28"/>
    <mergeCell ref="A21:A22"/>
    <mergeCell ref="A19:A20"/>
    <mergeCell ref="A29:A31"/>
    <mergeCell ref="A35:F35"/>
    <mergeCell ref="B32:B34"/>
    <mergeCell ref="D29:D31"/>
    <mergeCell ref="C29:C31"/>
    <mergeCell ref="B29:B31"/>
    <mergeCell ref="D32:D34"/>
    <mergeCell ref="C32:C34"/>
  </mergeCells>
  <pageMargins left="0.11811023622047244" right="0.11811023622047244" top="0.11811023622047244" bottom="0.11811023622047244" header="0.11811023622047244" footer="0.11811023622047244"/>
  <pageSetup paperSize="9" scale="50" orientation="landscape" r:id="rId1"/>
  <ignoredErrors>
    <ignoredError sqref="N9 P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90" zoomScaleNormal="90" workbookViewId="0">
      <pane ySplit="8" topLeftCell="A9" activePane="bottomLeft" state="frozen"/>
      <selection activeCell="D1" sqref="D1"/>
      <selection pane="bottomLeft" activeCell="R2" sqref="R2"/>
    </sheetView>
  </sheetViews>
  <sheetFormatPr defaultRowHeight="18.75" x14ac:dyDescent="0.25"/>
  <cols>
    <col min="1" max="1" width="3.85546875" style="2" customWidth="1"/>
    <col min="2" max="2" width="5.85546875" style="2" customWidth="1"/>
    <col min="3" max="3" width="10" style="2" customWidth="1"/>
    <col min="4" max="4" width="26.5703125" style="2" customWidth="1"/>
    <col min="5" max="5" width="20" style="1" customWidth="1"/>
    <col min="6" max="6" width="19.140625" style="2" customWidth="1"/>
    <col min="7" max="7" width="12.85546875" style="2" customWidth="1"/>
    <col min="8" max="8" width="12.42578125" style="2" customWidth="1"/>
    <col min="9" max="9" width="11.7109375" style="65" customWidth="1"/>
    <col min="10" max="10" width="13.140625" style="2" customWidth="1"/>
    <col min="11" max="11" width="12.28515625" style="65" customWidth="1"/>
    <col min="12" max="12" width="15.85546875" style="69" customWidth="1"/>
    <col min="13" max="13" width="13.42578125" style="2" customWidth="1"/>
    <col min="14" max="14" width="18.5703125" style="65" customWidth="1"/>
    <col min="15" max="15" width="12.7109375" style="2" customWidth="1"/>
    <col min="16" max="16" width="19.85546875" style="65" customWidth="1"/>
    <col min="17" max="17" width="18" style="2" customWidth="1"/>
    <col min="18" max="18" width="23.5703125" style="94" customWidth="1"/>
    <col min="19" max="16384" width="9.140625" style="2"/>
  </cols>
  <sheetData>
    <row r="1" spans="1:18" ht="15.75" customHeight="1" x14ac:dyDescent="0.25">
      <c r="B1" s="3" t="s">
        <v>45</v>
      </c>
      <c r="C1" s="3"/>
      <c r="D1" s="3"/>
      <c r="E1" s="3"/>
      <c r="F1" s="107"/>
      <c r="G1" s="3"/>
      <c r="H1" s="3"/>
      <c r="I1" s="3"/>
      <c r="J1" s="131"/>
      <c r="K1" s="127"/>
      <c r="L1" s="128"/>
      <c r="M1" s="129"/>
      <c r="N1" s="130"/>
      <c r="O1" s="131"/>
      <c r="P1" s="132"/>
      <c r="Q1" s="131"/>
    </row>
    <row r="2" spans="1:18" ht="15.75" customHeight="1" x14ac:dyDescent="0.25">
      <c r="E2" s="2"/>
      <c r="F2" s="1"/>
      <c r="I2" s="2"/>
      <c r="J2" s="65"/>
      <c r="K2" s="133"/>
      <c r="L2" s="134"/>
      <c r="M2" s="69"/>
      <c r="N2" s="135"/>
      <c r="O2" s="65"/>
      <c r="P2" s="136"/>
      <c r="Q2" s="65"/>
    </row>
    <row r="3" spans="1:18" ht="15.75" customHeight="1" x14ac:dyDescent="0.25">
      <c r="B3" s="137" t="s">
        <v>4</v>
      </c>
      <c r="C3" s="137"/>
      <c r="D3" s="137"/>
      <c r="E3" s="137"/>
      <c r="F3" s="137"/>
      <c r="G3" s="137"/>
      <c r="H3" s="137"/>
      <c r="I3" s="137"/>
      <c r="J3" s="140"/>
      <c r="K3" s="139"/>
      <c r="L3" s="68"/>
      <c r="M3" s="140"/>
      <c r="N3" s="141"/>
      <c r="O3" s="140"/>
      <c r="P3" s="142"/>
      <c r="Q3" s="140"/>
    </row>
    <row r="4" spans="1:18" ht="15.75" customHeight="1" x14ac:dyDescent="0.25">
      <c r="B4" s="137"/>
      <c r="C4" s="137"/>
      <c r="D4" s="137"/>
      <c r="E4" s="137"/>
      <c r="F4" s="137"/>
      <c r="G4" s="137"/>
      <c r="H4" s="137"/>
      <c r="I4" s="137"/>
      <c r="J4" s="140"/>
      <c r="K4" s="139"/>
      <c r="L4" s="68"/>
      <c r="M4" s="140"/>
      <c r="N4" s="141"/>
      <c r="O4" s="140"/>
      <c r="P4" s="142"/>
      <c r="Q4" s="140"/>
    </row>
    <row r="5" spans="1:18" ht="15.75" customHeight="1" x14ac:dyDescent="0.25">
      <c r="B5" s="162" t="s">
        <v>64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8" ht="16.5" customHeight="1" x14ac:dyDescent="0.25"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8" s="42" customFormat="1" ht="90.75" customHeight="1" x14ac:dyDescent="0.25">
      <c r="A7" s="84" t="s">
        <v>5</v>
      </c>
      <c r="B7" s="84" t="s">
        <v>19</v>
      </c>
      <c r="C7" s="84" t="s">
        <v>7</v>
      </c>
      <c r="D7" s="84" t="s">
        <v>18</v>
      </c>
      <c r="E7" s="84" t="s">
        <v>20</v>
      </c>
      <c r="F7" s="84" t="s">
        <v>21</v>
      </c>
      <c r="G7" s="84" t="s">
        <v>22</v>
      </c>
      <c r="H7" s="84" t="s">
        <v>8</v>
      </c>
      <c r="I7" s="85" t="s">
        <v>9</v>
      </c>
      <c r="J7" s="86" t="s">
        <v>23</v>
      </c>
      <c r="K7" s="87" t="s">
        <v>10</v>
      </c>
      <c r="L7" s="67" t="s">
        <v>11</v>
      </c>
      <c r="M7" s="88" t="s">
        <v>12</v>
      </c>
      <c r="N7" s="67" t="s">
        <v>13</v>
      </c>
      <c r="O7" s="89" t="s">
        <v>14</v>
      </c>
      <c r="P7" s="67" t="s">
        <v>15</v>
      </c>
      <c r="Q7" s="90" t="s">
        <v>16</v>
      </c>
      <c r="R7" s="91" t="s">
        <v>17</v>
      </c>
    </row>
    <row r="8" spans="1:18" s="42" customFormat="1" ht="12.75" x14ac:dyDescent="0.2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  <c r="Q8" s="51">
        <v>17</v>
      </c>
      <c r="R8" s="51">
        <v>18</v>
      </c>
    </row>
    <row r="9" spans="1:18" s="42" customFormat="1" ht="56.25" customHeight="1" x14ac:dyDescent="0.25">
      <c r="A9" s="156"/>
      <c r="B9" s="156"/>
      <c r="C9" s="147"/>
      <c r="D9" s="148"/>
      <c r="E9" s="48"/>
      <c r="F9" s="48"/>
      <c r="G9" s="49">
        <v>1</v>
      </c>
      <c r="H9" s="49"/>
      <c r="I9" s="85">
        <f>+IF(G9=1,H9*'SCM upute'!$H$15,IF(G9=2,H9*'SCM upute'!$I$15,IF(G9=3,H9*'SCM upute'!$J$15,IF(G9=4,H9*'SCM upute'!$K$15,IF(G9=0,"GREŠKA",IF(G9&gt;=5,"GREŠKA"))))))</f>
        <v>0</v>
      </c>
      <c r="J9" s="76">
        <v>1.3</v>
      </c>
      <c r="K9" s="71"/>
      <c r="L9" s="67">
        <f t="shared" ref="L9:L34" si="0">I9*J9+K9</f>
        <v>0</v>
      </c>
      <c r="M9" s="72"/>
      <c r="N9" s="67">
        <f t="shared" ref="N9:N34" si="1">L9*M9</f>
        <v>0</v>
      </c>
      <c r="O9" s="50"/>
      <c r="P9" s="67">
        <f t="shared" ref="P9:P34" si="2">N9*O9</f>
        <v>0</v>
      </c>
      <c r="Q9" s="93">
        <v>0</v>
      </c>
      <c r="R9" s="92"/>
    </row>
    <row r="10" spans="1:18" s="42" customFormat="1" ht="179.25" customHeight="1" x14ac:dyDescent="0.25">
      <c r="A10" s="156"/>
      <c r="B10" s="156"/>
      <c r="C10" s="148"/>
      <c r="D10" s="148"/>
      <c r="E10" s="60"/>
      <c r="F10" s="48"/>
      <c r="G10" s="49">
        <v>1</v>
      </c>
      <c r="H10" s="49"/>
      <c r="I10" s="85">
        <f>+IF(G10=1,H10*'SCM upute'!$H$15,IF(G10=2,H10*'SCM upute'!$I$15,IF(G10=3,H10*'SCM upute'!$J$15,IF(G10=4,H10*'SCM upute'!$K$15,IF(G10=0,"GREŠKA",IF(G10&gt;=5,"GREŠKA"))))))</f>
        <v>0</v>
      </c>
      <c r="J10" s="76">
        <v>1.3</v>
      </c>
      <c r="K10" s="71"/>
      <c r="L10" s="67">
        <f t="shared" si="0"/>
        <v>0</v>
      </c>
      <c r="M10" s="72"/>
      <c r="N10" s="67">
        <f t="shared" si="1"/>
        <v>0</v>
      </c>
      <c r="O10" s="50"/>
      <c r="P10" s="67">
        <f t="shared" si="2"/>
        <v>0</v>
      </c>
      <c r="Q10" s="93">
        <f>+'EX-POST'!P10-'EX-ANTE'!P10</f>
        <v>0</v>
      </c>
      <c r="R10" s="92"/>
    </row>
    <row r="11" spans="1:18" s="42" customFormat="1" ht="93.75" customHeight="1" x14ac:dyDescent="0.25">
      <c r="A11" s="51"/>
      <c r="B11" s="51"/>
      <c r="C11" s="61"/>
      <c r="D11" s="61"/>
      <c r="E11" s="48"/>
      <c r="F11" s="48"/>
      <c r="G11" s="49">
        <v>1</v>
      </c>
      <c r="H11" s="51"/>
      <c r="I11" s="85">
        <f>+IF(G11=1,H11*'SCM upute'!$H$15,IF(G11=2,H11*'SCM upute'!$I$15,IF(G11=3,H11*'SCM upute'!$J$15,IF(G11=4,H11*'SCM upute'!$K$15,IF(G11=0,"GREŠKA",IF(G11&gt;=5,"GREŠKA"))))))</f>
        <v>0</v>
      </c>
      <c r="J11" s="76">
        <v>1.3</v>
      </c>
      <c r="K11" s="71"/>
      <c r="L11" s="67">
        <f t="shared" si="0"/>
        <v>0</v>
      </c>
      <c r="M11" s="72"/>
      <c r="N11" s="67">
        <f t="shared" si="1"/>
        <v>0</v>
      </c>
      <c r="O11" s="50"/>
      <c r="P11" s="67">
        <f t="shared" si="2"/>
        <v>0</v>
      </c>
      <c r="Q11" s="93">
        <f>+'EX-POST'!P11-'EX-ANTE'!P11</f>
        <v>0</v>
      </c>
      <c r="R11" s="92"/>
    </row>
    <row r="12" spans="1:18" s="42" customFormat="1" ht="51" customHeight="1" x14ac:dyDescent="0.25">
      <c r="A12" s="156"/>
      <c r="B12" s="147"/>
      <c r="C12" s="147"/>
      <c r="D12" s="147"/>
      <c r="E12" s="48"/>
      <c r="F12" s="48"/>
      <c r="G12" s="49">
        <v>1</v>
      </c>
      <c r="H12" s="49"/>
      <c r="I12" s="85">
        <f>+IF(G12=1,H12*'SCM upute'!$H$15,IF(G12=2,H12*'SCM upute'!$I$15,IF(G12=3,H12*'SCM upute'!$J$15,IF(G12=4,H12*'SCM upute'!$K$15,IF(G12=0,"GREŠKA",IF(G12&gt;=5,"GREŠKA"))))))</f>
        <v>0</v>
      </c>
      <c r="J12" s="76">
        <v>1.3</v>
      </c>
      <c r="K12" s="71"/>
      <c r="L12" s="67">
        <f t="shared" si="0"/>
        <v>0</v>
      </c>
      <c r="M12" s="72"/>
      <c r="N12" s="67">
        <f t="shared" si="1"/>
        <v>0</v>
      </c>
      <c r="O12" s="50"/>
      <c r="P12" s="67">
        <f t="shared" si="2"/>
        <v>0</v>
      </c>
      <c r="Q12" s="93">
        <f>+'EX-POST'!P12-'EX-ANTE'!P12</f>
        <v>0</v>
      </c>
      <c r="R12" s="92"/>
    </row>
    <row r="13" spans="1:18" s="42" customFormat="1" ht="48" customHeight="1" x14ac:dyDescent="0.25">
      <c r="A13" s="156"/>
      <c r="B13" s="147"/>
      <c r="C13" s="147"/>
      <c r="D13" s="147"/>
      <c r="E13" s="53"/>
      <c r="F13" s="83"/>
      <c r="G13" s="49">
        <v>1</v>
      </c>
      <c r="H13" s="49"/>
      <c r="I13" s="85">
        <f>+IF(G13=1,H13*'SCM upute'!$H$15,IF(G13=2,H13*'SCM upute'!$I$15,IF(G13=3,H13*'SCM upute'!$J$15,IF(G13=4,H13*'SCM upute'!$K$15,IF(G13=0,"GREŠKA",IF(G13&gt;=5,"GREŠKA"))))))</f>
        <v>0</v>
      </c>
      <c r="J13" s="76">
        <v>1.3</v>
      </c>
      <c r="K13" s="71"/>
      <c r="L13" s="67">
        <f t="shared" si="0"/>
        <v>0</v>
      </c>
      <c r="M13" s="72"/>
      <c r="N13" s="67">
        <f t="shared" si="1"/>
        <v>0</v>
      </c>
      <c r="O13" s="50"/>
      <c r="P13" s="67">
        <f t="shared" si="2"/>
        <v>0</v>
      </c>
      <c r="Q13" s="93">
        <f>+'EX-POST'!P13-'EX-ANTE'!P13</f>
        <v>0</v>
      </c>
      <c r="R13" s="92"/>
    </row>
    <row r="14" spans="1:18" s="42" customFormat="1" ht="71.25" customHeight="1" x14ac:dyDescent="0.25">
      <c r="A14" s="156"/>
      <c r="B14" s="147"/>
      <c r="C14" s="147"/>
      <c r="D14" s="147"/>
      <c r="E14" s="53"/>
      <c r="F14" s="83"/>
      <c r="G14" s="49">
        <v>1</v>
      </c>
      <c r="H14" s="49"/>
      <c r="I14" s="85">
        <f>+IF(G14=1,H14*'SCM upute'!$H$15,IF(G14=2,H14*'SCM upute'!$I$15,IF(G14=3,H14*'SCM upute'!$J$15,IF(G14=4,H14*'SCM upute'!$K$15,IF(G14=0,"GREŠKA",IF(G14&gt;=5,"GREŠKA"))))))</f>
        <v>0</v>
      </c>
      <c r="J14" s="76">
        <v>1.3</v>
      </c>
      <c r="K14" s="95"/>
      <c r="L14" s="67">
        <f t="shared" si="0"/>
        <v>0</v>
      </c>
      <c r="M14" s="72"/>
      <c r="N14" s="67">
        <f t="shared" si="1"/>
        <v>0</v>
      </c>
      <c r="O14" s="50"/>
      <c r="P14" s="67">
        <f t="shared" si="2"/>
        <v>0</v>
      </c>
      <c r="Q14" s="93">
        <f>+'EX-POST'!P14-'EX-ANTE'!P14</f>
        <v>0</v>
      </c>
      <c r="R14" s="92"/>
    </row>
    <row r="15" spans="1:18" s="42" customFormat="1" ht="75" customHeight="1" x14ac:dyDescent="0.25">
      <c r="A15" s="156"/>
      <c r="B15" s="147"/>
      <c r="C15" s="147"/>
      <c r="D15" s="147"/>
      <c r="E15" s="83"/>
      <c r="F15" s="83"/>
      <c r="G15" s="49">
        <v>1</v>
      </c>
      <c r="H15" s="125"/>
      <c r="I15" s="85">
        <f>+IF(G15=1,H15*'SCM upute'!$H$15,IF(G15=2,H15*'SCM upute'!$I$15,IF(G15=3,H15*'SCM upute'!$J$15,IF(G15=4,H15*'SCM upute'!$K$15,IF(G15=0,"GREŠKA",IF(G15&gt;=5,"GREŠKA"))))))</f>
        <v>0</v>
      </c>
      <c r="J15" s="76">
        <v>1.3</v>
      </c>
      <c r="K15" s="71"/>
      <c r="L15" s="67">
        <f t="shared" si="0"/>
        <v>0</v>
      </c>
      <c r="M15" s="72"/>
      <c r="N15" s="67">
        <f t="shared" si="1"/>
        <v>0</v>
      </c>
      <c r="O15" s="50"/>
      <c r="P15" s="67">
        <f t="shared" si="2"/>
        <v>0</v>
      </c>
      <c r="Q15" s="93">
        <f>+'EX-POST'!P15-'EX-ANTE'!P15</f>
        <v>0</v>
      </c>
      <c r="R15" s="117"/>
    </row>
    <row r="16" spans="1:18" s="42" customFormat="1" ht="179.25" customHeight="1" x14ac:dyDescent="0.25">
      <c r="A16" s="156"/>
      <c r="B16" s="148"/>
      <c r="C16" s="148"/>
      <c r="D16" s="148"/>
      <c r="E16" s="60"/>
      <c r="F16" s="48"/>
      <c r="G16" s="49">
        <v>1</v>
      </c>
      <c r="H16" s="49"/>
      <c r="I16" s="85">
        <f>+IF(G16=1,H16*'SCM upute'!$H$15,IF(G16=2,H16*'SCM upute'!$I$15,IF(G16=3,H16*'SCM upute'!$J$15,IF(G16=4,H16*'SCM upute'!$K$15,IF(G16=0,"GREŠKA",IF(G16&gt;=5,"GREŠKA"))))))</f>
        <v>0</v>
      </c>
      <c r="J16" s="76">
        <v>1.3</v>
      </c>
      <c r="K16" s="71"/>
      <c r="L16" s="67">
        <f t="shared" si="0"/>
        <v>0</v>
      </c>
      <c r="M16" s="72"/>
      <c r="N16" s="67">
        <f t="shared" si="1"/>
        <v>0</v>
      </c>
      <c r="O16" s="50"/>
      <c r="P16" s="67">
        <f t="shared" si="2"/>
        <v>0</v>
      </c>
      <c r="Q16" s="93">
        <f>+'EX-POST'!P16-'EX-ANTE'!P16</f>
        <v>0</v>
      </c>
      <c r="R16" s="92"/>
    </row>
    <row r="17" spans="1:18" s="42" customFormat="1" ht="39" customHeight="1" x14ac:dyDescent="0.25">
      <c r="A17" s="156"/>
      <c r="B17" s="148"/>
      <c r="C17" s="148"/>
      <c r="D17" s="148"/>
      <c r="E17" s="60"/>
      <c r="F17" s="48"/>
      <c r="G17" s="49">
        <v>1</v>
      </c>
      <c r="H17" s="49"/>
      <c r="I17" s="85">
        <f>+IF(G17=1,H17*'SCM upute'!$H$15,IF(G17=2,H17*'SCM upute'!$I$15,IF(G17=3,H17*'SCM upute'!$J$15,IF(G17=4,H17*'SCM upute'!$K$15,IF(G17=0,"GREŠKA",IF(G17&gt;=5,"GREŠKA"))))))</f>
        <v>0</v>
      </c>
      <c r="J17" s="76">
        <v>1.3</v>
      </c>
      <c r="K17" s="71"/>
      <c r="L17" s="67">
        <f t="shared" si="0"/>
        <v>0</v>
      </c>
      <c r="M17" s="72"/>
      <c r="N17" s="67">
        <f t="shared" si="1"/>
        <v>0</v>
      </c>
      <c r="O17" s="50"/>
      <c r="P17" s="67">
        <f t="shared" si="2"/>
        <v>0</v>
      </c>
      <c r="Q17" s="93">
        <f>+'EX-POST'!P17-'EX-ANTE'!P17</f>
        <v>0</v>
      </c>
      <c r="R17" s="92"/>
    </row>
    <row r="18" spans="1:18" s="42" customFormat="1" ht="41.25" customHeight="1" x14ac:dyDescent="0.25">
      <c r="A18" s="156"/>
      <c r="B18" s="148"/>
      <c r="C18" s="148"/>
      <c r="D18" s="148"/>
      <c r="E18" s="83"/>
      <c r="F18" s="83"/>
      <c r="G18" s="49">
        <v>1</v>
      </c>
      <c r="H18" s="73"/>
      <c r="I18" s="85">
        <f>+IF(G18=1,H18*'SCM upute'!$H$15,IF(G18=2,H18*'SCM upute'!$I$15,IF(G18=3,H18*'SCM upute'!$J$15,IF(G18=4,H18*'SCM upute'!$K$15,IF(G18=0,"GREŠKA",IF(G18&gt;=5,"GREŠKA"))))))</f>
        <v>0</v>
      </c>
      <c r="J18" s="76">
        <v>1.3</v>
      </c>
      <c r="K18" s="71"/>
      <c r="L18" s="67">
        <f t="shared" si="0"/>
        <v>0</v>
      </c>
      <c r="M18" s="72"/>
      <c r="N18" s="67">
        <f t="shared" si="1"/>
        <v>0</v>
      </c>
      <c r="O18" s="50"/>
      <c r="P18" s="67">
        <f t="shared" si="2"/>
        <v>0</v>
      </c>
      <c r="Q18" s="93">
        <f>+'EX-POST'!P18-'EX-ANTE'!P18</f>
        <v>0</v>
      </c>
      <c r="R18" s="92"/>
    </row>
    <row r="19" spans="1:18" s="42" customFormat="1" ht="36" customHeight="1" x14ac:dyDescent="0.25">
      <c r="A19" s="156"/>
      <c r="B19" s="147"/>
      <c r="C19" s="147"/>
      <c r="D19" s="147"/>
      <c r="E19" s="48"/>
      <c r="F19" s="83"/>
      <c r="G19" s="49">
        <v>1</v>
      </c>
      <c r="H19" s="49"/>
      <c r="I19" s="85">
        <f>+IF(G19=1,H19*'SCM upute'!$H$15,IF(G19=2,H19*'SCM upute'!$I$15,IF(G19=3,H19*'SCM upute'!$J$15,IF(G19=4,H19*'SCM upute'!$K$15,IF(G19=0,"GREŠKA",IF(G19&gt;=5,"GREŠKA"))))))</f>
        <v>0</v>
      </c>
      <c r="J19" s="76">
        <v>1.3</v>
      </c>
      <c r="K19" s="71"/>
      <c r="L19" s="67">
        <f t="shared" si="0"/>
        <v>0</v>
      </c>
      <c r="M19" s="72"/>
      <c r="N19" s="67">
        <f t="shared" si="1"/>
        <v>0</v>
      </c>
      <c r="O19" s="50"/>
      <c r="P19" s="67">
        <f t="shared" si="2"/>
        <v>0</v>
      </c>
      <c r="Q19" s="93">
        <f>+'EX-POST'!P19-'EX-ANTE'!P19</f>
        <v>0</v>
      </c>
      <c r="R19" s="92"/>
    </row>
    <row r="20" spans="1:18" s="42" customFormat="1" ht="25.5" customHeight="1" x14ac:dyDescent="0.25">
      <c r="A20" s="147"/>
      <c r="B20" s="148"/>
      <c r="C20" s="148"/>
      <c r="D20" s="148"/>
      <c r="E20" s="83"/>
      <c r="F20" s="83"/>
      <c r="G20" s="49">
        <v>1</v>
      </c>
      <c r="H20" s="49"/>
      <c r="I20" s="85">
        <f>+IF(G20=1,H20*'SCM upute'!$H$15,IF(G20=2,H20*'SCM upute'!$I$15,IF(G20=3,H20*'SCM upute'!$J$15,IF(G20=4,H20*'SCM upute'!$K$15,IF(G20=0,"GREŠKA",IF(G20&gt;=5,"GREŠKA"))))))</f>
        <v>0</v>
      </c>
      <c r="J20" s="76">
        <v>1.3</v>
      </c>
      <c r="K20" s="71"/>
      <c r="L20" s="67">
        <f t="shared" si="0"/>
        <v>0</v>
      </c>
      <c r="M20" s="72"/>
      <c r="N20" s="67">
        <f t="shared" si="1"/>
        <v>0</v>
      </c>
      <c r="O20" s="50"/>
      <c r="P20" s="67">
        <f t="shared" si="2"/>
        <v>0</v>
      </c>
      <c r="Q20" s="93">
        <f>+'EX-POST'!P20-'EX-ANTE'!P20</f>
        <v>0</v>
      </c>
      <c r="R20" s="92"/>
    </row>
    <row r="21" spans="1:18" s="42" customFormat="1" ht="46.5" customHeight="1" x14ac:dyDescent="0.25">
      <c r="A21" s="147"/>
      <c r="B21" s="148"/>
      <c r="C21" s="148"/>
      <c r="D21" s="161"/>
      <c r="E21" s="83"/>
      <c r="F21" s="83"/>
      <c r="G21" s="49">
        <v>1</v>
      </c>
      <c r="H21" s="49"/>
      <c r="I21" s="85">
        <f>+IF(G21=1,H21*'SCM upute'!$H$15,IF(G21=2,H21*'SCM upute'!$I$15,IF(G21=3,H21*'SCM upute'!$J$15,IF(G21=4,H21*'SCM upute'!$K$15,IF(G21=0,"GREŠKA",IF(G21&gt;=5,"GREŠKA"))))))</f>
        <v>0</v>
      </c>
      <c r="J21" s="76">
        <v>1.3</v>
      </c>
      <c r="K21" s="71"/>
      <c r="L21" s="67">
        <f t="shared" si="0"/>
        <v>0</v>
      </c>
      <c r="M21" s="72"/>
      <c r="N21" s="67">
        <f t="shared" si="1"/>
        <v>0</v>
      </c>
      <c r="O21" s="50"/>
      <c r="P21" s="67">
        <f t="shared" si="2"/>
        <v>0</v>
      </c>
      <c r="Q21" s="93">
        <f>+'EX-POST'!P21-'EX-ANTE'!P21</f>
        <v>0</v>
      </c>
      <c r="R21" s="174"/>
    </row>
    <row r="22" spans="1:18" s="42" customFormat="1" ht="54" customHeight="1" x14ac:dyDescent="0.25">
      <c r="A22" s="147"/>
      <c r="B22" s="148"/>
      <c r="C22" s="148"/>
      <c r="D22" s="151"/>
      <c r="E22" s="83"/>
      <c r="F22" s="83"/>
      <c r="G22" s="49">
        <v>1</v>
      </c>
      <c r="H22" s="49"/>
      <c r="I22" s="85">
        <f>+IF(G22=1,H22*'SCM upute'!$H$15,IF(G22=2,H22*'SCM upute'!$I$15,IF(G22=3,H22*'SCM upute'!$J$15,IF(G22=4,H22*'SCM upute'!$K$15,IF(G22=0,"GREŠKA",IF(G22&gt;=5,"GREŠKA"))))))</f>
        <v>0</v>
      </c>
      <c r="J22" s="76">
        <v>1.3</v>
      </c>
      <c r="K22" s="71"/>
      <c r="L22" s="67">
        <f t="shared" si="0"/>
        <v>0</v>
      </c>
      <c r="M22" s="72"/>
      <c r="N22" s="67">
        <f t="shared" si="1"/>
        <v>0</v>
      </c>
      <c r="O22" s="50"/>
      <c r="P22" s="67">
        <f t="shared" si="2"/>
        <v>0</v>
      </c>
      <c r="Q22" s="93">
        <f>+'EX-POST'!P22-'EX-ANTE'!P22</f>
        <v>0</v>
      </c>
      <c r="R22" s="174"/>
    </row>
    <row r="23" spans="1:18" s="42" customFormat="1" ht="42" customHeight="1" x14ac:dyDescent="0.25">
      <c r="A23" s="156"/>
      <c r="B23" s="147"/>
      <c r="C23" s="173"/>
      <c r="D23" s="147"/>
      <c r="E23" s="160"/>
      <c r="F23" s="83"/>
      <c r="G23" s="49">
        <v>1</v>
      </c>
      <c r="H23" s="73"/>
      <c r="I23" s="85">
        <f>+IF(G23=1,H23*'SCM upute'!$H$15,IF(G23=2,H23*'SCM upute'!$I$15,IF(G23=3,H23*'SCM upute'!$J$15,IF(G23=4,H23*'SCM upute'!$K$15,IF(G23=0,"GREŠKA",IF(G23&gt;=5,"GREŠKA"))))))</f>
        <v>0</v>
      </c>
      <c r="J23" s="76">
        <v>1.3</v>
      </c>
      <c r="K23" s="74"/>
      <c r="L23" s="67">
        <f t="shared" si="0"/>
        <v>0</v>
      </c>
      <c r="M23" s="72"/>
      <c r="N23" s="67">
        <f t="shared" si="1"/>
        <v>0</v>
      </c>
      <c r="O23" s="50"/>
      <c r="P23" s="67">
        <f t="shared" si="2"/>
        <v>0</v>
      </c>
      <c r="Q23" s="93">
        <f>+'EX-POST'!P23-'EX-ANTE'!P23</f>
        <v>0</v>
      </c>
      <c r="R23" s="174"/>
    </row>
    <row r="24" spans="1:18" s="42" customFormat="1" ht="42" customHeight="1" x14ac:dyDescent="0.25">
      <c r="A24" s="156"/>
      <c r="B24" s="147"/>
      <c r="C24" s="173"/>
      <c r="D24" s="147"/>
      <c r="E24" s="160"/>
      <c r="F24" s="83"/>
      <c r="G24" s="49">
        <v>1</v>
      </c>
      <c r="H24" s="73"/>
      <c r="I24" s="85">
        <f>+IF(G24=1,H24*'SCM upute'!$H$15,IF(G24=2,H24*'SCM upute'!$I$15,IF(G24=3,H24*'SCM upute'!$J$15,IF(G24=4,H24*'SCM upute'!$K$15,IF(G24=0,"GREŠKA",IF(G24&gt;=5,"GREŠKA"))))))</f>
        <v>0</v>
      </c>
      <c r="J24" s="76">
        <v>1.3</v>
      </c>
      <c r="K24" s="71"/>
      <c r="L24" s="67">
        <f t="shared" si="0"/>
        <v>0</v>
      </c>
      <c r="M24" s="72"/>
      <c r="N24" s="67">
        <f t="shared" si="1"/>
        <v>0</v>
      </c>
      <c r="O24" s="50"/>
      <c r="P24" s="67">
        <f t="shared" si="2"/>
        <v>0</v>
      </c>
      <c r="Q24" s="93">
        <f>+'EX-POST'!P24-'EX-ANTE'!P24</f>
        <v>0</v>
      </c>
      <c r="R24" s="174"/>
    </row>
    <row r="25" spans="1:18" s="42" customFormat="1" ht="54.75" customHeight="1" x14ac:dyDescent="0.25">
      <c r="A25" s="156"/>
      <c r="B25" s="147"/>
      <c r="C25" s="147"/>
      <c r="D25" s="147"/>
      <c r="E25" s="48"/>
      <c r="F25" s="48"/>
      <c r="G25" s="49">
        <v>1</v>
      </c>
      <c r="H25" s="49"/>
      <c r="I25" s="85">
        <f>+IF(G25=1,H25*'SCM upute'!$H$15,IF(G25=2,H25*'SCM upute'!$I$15,IF(G25=3,H25*'SCM upute'!$J$15,IF(G25=4,H25*'SCM upute'!$K$15,IF(G25=0,"GREŠKA",IF(G25&gt;=5,"GREŠKA"))))))</f>
        <v>0</v>
      </c>
      <c r="J25" s="76">
        <v>1.3</v>
      </c>
      <c r="K25" s="71"/>
      <c r="L25" s="67">
        <f t="shared" si="0"/>
        <v>0</v>
      </c>
      <c r="M25" s="72"/>
      <c r="N25" s="67">
        <f t="shared" si="1"/>
        <v>0</v>
      </c>
      <c r="O25" s="50"/>
      <c r="P25" s="67">
        <f t="shared" si="2"/>
        <v>0</v>
      </c>
      <c r="Q25" s="93">
        <f>+'EX-POST'!P25-'EX-ANTE'!P25</f>
        <v>0</v>
      </c>
      <c r="R25" s="174"/>
    </row>
    <row r="26" spans="1:18" s="42" customFormat="1" ht="56.25" customHeight="1" x14ac:dyDescent="0.25">
      <c r="A26" s="156"/>
      <c r="B26" s="147"/>
      <c r="C26" s="147"/>
      <c r="D26" s="147"/>
      <c r="E26" s="48"/>
      <c r="F26" s="48"/>
      <c r="G26" s="49">
        <v>1</v>
      </c>
      <c r="H26" s="49"/>
      <c r="I26" s="85">
        <f>+IF(G26=1,H26*'SCM upute'!$H$15,IF(G26=2,H26*'SCM upute'!$I$15,IF(G26=3,H26*'SCM upute'!$J$15,IF(G26=4,H26*'SCM upute'!$K$15,IF(G26=0,"GREŠKA",IF(G26&gt;=5,"GREŠKA"))))))</f>
        <v>0</v>
      </c>
      <c r="J26" s="76">
        <v>1.3</v>
      </c>
      <c r="K26" s="71"/>
      <c r="L26" s="67">
        <f t="shared" si="0"/>
        <v>0</v>
      </c>
      <c r="M26" s="72"/>
      <c r="N26" s="67">
        <f t="shared" si="1"/>
        <v>0</v>
      </c>
      <c r="O26" s="50"/>
      <c r="P26" s="67">
        <f t="shared" si="2"/>
        <v>0</v>
      </c>
      <c r="Q26" s="93">
        <f>+'EX-POST'!P26-'EX-ANTE'!P26</f>
        <v>0</v>
      </c>
      <c r="R26" s="175"/>
    </row>
    <row r="27" spans="1:18" s="42" customFormat="1" ht="32.25" customHeight="1" x14ac:dyDescent="0.25">
      <c r="A27" s="156"/>
      <c r="B27" s="147"/>
      <c r="C27" s="147"/>
      <c r="D27" s="147"/>
      <c r="E27" s="83"/>
      <c r="F27" s="83"/>
      <c r="G27" s="49">
        <v>1</v>
      </c>
      <c r="H27" s="49"/>
      <c r="I27" s="85">
        <f>+IF(G27=1,H27*'SCM upute'!$H$15,IF(G27=2,H27*'SCM upute'!$I$15,IF(G27=3,H27*'SCM upute'!$J$15,IF(G27=4,H27*'SCM upute'!$K$15,IF(G27=0,"GREŠKA",IF(G27&gt;=5,"GREŠKA"))))))</f>
        <v>0</v>
      </c>
      <c r="J27" s="76">
        <v>1.3</v>
      </c>
      <c r="K27" s="71"/>
      <c r="L27" s="67">
        <f t="shared" si="0"/>
        <v>0</v>
      </c>
      <c r="M27" s="72"/>
      <c r="N27" s="67">
        <f t="shared" si="1"/>
        <v>0</v>
      </c>
      <c r="O27" s="50"/>
      <c r="P27" s="67">
        <f t="shared" si="2"/>
        <v>0</v>
      </c>
      <c r="Q27" s="93">
        <f>+'EX-POST'!P27-'EX-ANTE'!P27</f>
        <v>0</v>
      </c>
      <c r="R27" s="175"/>
    </row>
    <row r="28" spans="1:18" s="42" customFormat="1" ht="27.75" customHeight="1" x14ac:dyDescent="0.25">
      <c r="A28" s="147"/>
      <c r="B28" s="148"/>
      <c r="C28" s="148"/>
      <c r="D28" s="148"/>
      <c r="E28" s="83"/>
      <c r="F28" s="83"/>
      <c r="G28" s="49">
        <v>1</v>
      </c>
      <c r="H28" s="73"/>
      <c r="I28" s="85">
        <f>+IF(G28=1,H28*'SCM upute'!$H$15,IF(G28=2,H28*'SCM upute'!$I$15,IF(G28=3,H28*'SCM upute'!$J$15,IF(G28=4,H28*'SCM upute'!$K$15,IF(G28=0,"GREŠKA",IF(G28&gt;=5,"GREŠKA"))))))</f>
        <v>0</v>
      </c>
      <c r="J28" s="76">
        <v>1.3</v>
      </c>
      <c r="K28" s="71"/>
      <c r="L28" s="67">
        <f t="shared" si="0"/>
        <v>0</v>
      </c>
      <c r="M28" s="72"/>
      <c r="N28" s="67">
        <f t="shared" si="1"/>
        <v>0</v>
      </c>
      <c r="O28" s="50"/>
      <c r="P28" s="67">
        <f t="shared" si="2"/>
        <v>0</v>
      </c>
      <c r="Q28" s="93">
        <f>+'EX-POST'!P28-'EX-ANTE'!P28</f>
        <v>0</v>
      </c>
      <c r="R28" s="175"/>
    </row>
    <row r="29" spans="1:18" s="42" customFormat="1" ht="53.25" customHeight="1" x14ac:dyDescent="0.25">
      <c r="A29" s="156"/>
      <c r="B29" s="147"/>
      <c r="C29" s="147"/>
      <c r="D29" s="147"/>
      <c r="E29" s="48"/>
      <c r="F29" s="48"/>
      <c r="G29" s="49">
        <v>1</v>
      </c>
      <c r="H29" s="49"/>
      <c r="I29" s="85">
        <f>+IF(G29=1,H29*'SCM upute'!$H$15,IF(G29=2,H29*'SCM upute'!$I$15,IF(G29=3,H29*'SCM upute'!$J$15,IF(G29=4,H29*'SCM upute'!$K$15,IF(G29=0,"GREŠKA",IF(G29&gt;=5,"GREŠKA"))))))</f>
        <v>0</v>
      </c>
      <c r="J29" s="76">
        <v>1.3</v>
      </c>
      <c r="K29" s="71"/>
      <c r="L29" s="67">
        <f t="shared" si="0"/>
        <v>0</v>
      </c>
      <c r="M29" s="72"/>
      <c r="N29" s="67">
        <f t="shared" si="1"/>
        <v>0</v>
      </c>
      <c r="O29" s="50"/>
      <c r="P29" s="67">
        <f t="shared" si="2"/>
        <v>0</v>
      </c>
      <c r="Q29" s="93">
        <f>+'EX-POST'!P29-'EX-ANTE'!P29</f>
        <v>0</v>
      </c>
      <c r="R29" s="174"/>
    </row>
    <row r="30" spans="1:18" s="42" customFormat="1" ht="33.75" customHeight="1" x14ac:dyDescent="0.25">
      <c r="A30" s="156"/>
      <c r="B30" s="147"/>
      <c r="C30" s="147"/>
      <c r="D30" s="147"/>
      <c r="E30" s="83"/>
      <c r="F30" s="83"/>
      <c r="G30" s="49">
        <v>1</v>
      </c>
      <c r="H30" s="49"/>
      <c r="I30" s="85">
        <f>+IF(G30=1,H30*'SCM upute'!$H$15,IF(G30=2,H30*'SCM upute'!$I$15,IF(G30=3,H30*'SCM upute'!$J$15,IF(G30=4,H30*'SCM upute'!$K$15,IF(G30=0,"GREŠKA",IF(G30&gt;=5,"GREŠKA"))))))</f>
        <v>0</v>
      </c>
      <c r="J30" s="76">
        <v>1.3</v>
      </c>
      <c r="K30" s="71"/>
      <c r="L30" s="67">
        <f t="shared" si="0"/>
        <v>0</v>
      </c>
      <c r="M30" s="72"/>
      <c r="N30" s="67">
        <f t="shared" si="1"/>
        <v>0</v>
      </c>
      <c r="O30" s="50"/>
      <c r="P30" s="67">
        <f t="shared" si="2"/>
        <v>0</v>
      </c>
      <c r="Q30" s="93">
        <f>+'EX-POST'!P30-'EX-ANTE'!P30</f>
        <v>0</v>
      </c>
      <c r="R30" s="174"/>
    </row>
    <row r="31" spans="1:18" s="42" customFormat="1" ht="30" customHeight="1" x14ac:dyDescent="0.25">
      <c r="A31" s="147"/>
      <c r="B31" s="148"/>
      <c r="C31" s="148"/>
      <c r="D31" s="148"/>
      <c r="E31" s="83"/>
      <c r="F31" s="83"/>
      <c r="G31" s="49">
        <v>1</v>
      </c>
      <c r="H31" s="73"/>
      <c r="I31" s="85">
        <f>+IF(G31=1,H31*'SCM upute'!$H$15,IF(G31=2,H31*'SCM upute'!$I$15,IF(G31=3,H31*'SCM upute'!$J$15,IF(G31=4,H31*'SCM upute'!$K$15,IF(G31=0,"GREŠKA",IF(G31&gt;=5,"GREŠKA"))))))</f>
        <v>0</v>
      </c>
      <c r="J31" s="76">
        <v>1.3</v>
      </c>
      <c r="K31" s="71"/>
      <c r="L31" s="67">
        <f t="shared" si="0"/>
        <v>0</v>
      </c>
      <c r="M31" s="72"/>
      <c r="N31" s="67">
        <f t="shared" si="1"/>
        <v>0</v>
      </c>
      <c r="O31" s="50"/>
      <c r="P31" s="67">
        <f t="shared" si="2"/>
        <v>0</v>
      </c>
      <c r="Q31" s="93">
        <f>+'EX-POST'!P31-'EX-ANTE'!P31</f>
        <v>0</v>
      </c>
      <c r="R31" s="174"/>
    </row>
    <row r="32" spans="1:18" s="42" customFormat="1" ht="49.5" customHeight="1" x14ac:dyDescent="0.25">
      <c r="A32" s="156"/>
      <c r="B32" s="147"/>
      <c r="C32" s="147"/>
      <c r="D32" s="147"/>
      <c r="E32" s="48"/>
      <c r="F32" s="48"/>
      <c r="G32" s="49">
        <v>1</v>
      </c>
      <c r="H32" s="49"/>
      <c r="I32" s="85">
        <f>+IF(G32=1,H32*'SCM upute'!$H$15,IF(G32=2,H32*'SCM upute'!$I$15,IF(G32=3,H32*'SCM upute'!$J$15,IF(G32=4,H32*'SCM upute'!$K$15,IF(G32=0,"GREŠKA",IF(G32&gt;=5,"GREŠKA"))))))</f>
        <v>0</v>
      </c>
      <c r="J32" s="76">
        <v>1.3</v>
      </c>
      <c r="K32" s="71"/>
      <c r="L32" s="67">
        <f t="shared" si="0"/>
        <v>0</v>
      </c>
      <c r="M32" s="72"/>
      <c r="N32" s="67">
        <f t="shared" si="1"/>
        <v>0</v>
      </c>
      <c r="O32" s="50"/>
      <c r="P32" s="67">
        <f t="shared" si="2"/>
        <v>0</v>
      </c>
      <c r="Q32" s="93">
        <f>+'EX-POST'!P32-'EX-ANTE'!P32</f>
        <v>0</v>
      </c>
      <c r="R32" s="174"/>
    </row>
    <row r="33" spans="1:18" s="42" customFormat="1" ht="35.25" customHeight="1" x14ac:dyDescent="0.25">
      <c r="A33" s="156"/>
      <c r="B33" s="148"/>
      <c r="C33" s="148"/>
      <c r="D33" s="148"/>
      <c r="E33" s="83"/>
      <c r="F33" s="83"/>
      <c r="G33" s="49">
        <v>1</v>
      </c>
      <c r="H33" s="49"/>
      <c r="I33" s="85">
        <f>+IF(G33=1,H33*'SCM upute'!$H$15,IF(G33=2,H33*'SCM upute'!$I$15,IF(G33=3,H33*'SCM upute'!$J$15,IF(G33=4,H33*'SCM upute'!$K$15,IF(G33=0,"GREŠKA",IF(G33&gt;=5,"GREŠKA"))))))</f>
        <v>0</v>
      </c>
      <c r="J33" s="76">
        <v>1.3</v>
      </c>
      <c r="K33" s="71"/>
      <c r="L33" s="67">
        <f t="shared" si="0"/>
        <v>0</v>
      </c>
      <c r="M33" s="72"/>
      <c r="N33" s="67">
        <f t="shared" si="1"/>
        <v>0</v>
      </c>
      <c r="O33" s="50"/>
      <c r="P33" s="67">
        <f t="shared" si="2"/>
        <v>0</v>
      </c>
      <c r="Q33" s="93">
        <f>+'EX-POST'!P33-'EX-ANTE'!P33</f>
        <v>0</v>
      </c>
      <c r="R33" s="174"/>
    </row>
    <row r="34" spans="1:18" s="42" customFormat="1" ht="43.5" customHeight="1" thickBot="1" x14ac:dyDescent="0.3">
      <c r="A34" s="147"/>
      <c r="B34" s="148"/>
      <c r="C34" s="148"/>
      <c r="D34" s="148"/>
      <c r="E34" s="83"/>
      <c r="F34" s="106"/>
      <c r="G34" s="49">
        <v>1</v>
      </c>
      <c r="H34" s="73"/>
      <c r="I34" s="85">
        <f>+IF(G34=1,H34*'SCM upute'!$H$15,IF(G34=2,H34*'SCM upute'!$I$15,IF(G34=3,H34*'SCM upute'!$J$15,IF(G34=4,H34*'SCM upute'!$K$15,IF(G34=0,"GREŠKA",IF(G34&gt;=5,"GREŠKA"))))))</f>
        <v>0</v>
      </c>
      <c r="J34" s="76">
        <v>1.3</v>
      </c>
      <c r="K34" s="71"/>
      <c r="L34" s="67">
        <f t="shared" si="0"/>
        <v>0</v>
      </c>
      <c r="M34" s="72"/>
      <c r="N34" s="67">
        <f t="shared" si="1"/>
        <v>0</v>
      </c>
      <c r="O34" s="50"/>
      <c r="P34" s="67">
        <f t="shared" si="2"/>
        <v>0</v>
      </c>
      <c r="Q34" s="93">
        <f>+'EX-POST'!P34-'EX-ANTE'!P34</f>
        <v>0</v>
      </c>
      <c r="R34" s="174"/>
    </row>
    <row r="35" spans="1:18" s="42" customFormat="1" ht="25.5" customHeight="1" thickBot="1" x14ac:dyDescent="0.3">
      <c r="A35" s="171" t="s">
        <v>62</v>
      </c>
      <c r="B35" s="172"/>
      <c r="C35" s="172"/>
      <c r="D35" s="172"/>
      <c r="E35" s="172"/>
      <c r="F35" s="172"/>
      <c r="G35" s="77" t="s">
        <v>6</v>
      </c>
      <c r="H35" s="77">
        <f>SUM(H9:H34)</f>
        <v>0</v>
      </c>
      <c r="I35" s="78">
        <f>SUM(I9:I34)</f>
        <v>0</v>
      </c>
      <c r="J35" s="79" t="s">
        <v>6</v>
      </c>
      <c r="K35" s="78">
        <f>SUM(K9:K34)</f>
        <v>0</v>
      </c>
      <c r="L35" s="78">
        <f>SUM(L9:L34)</f>
        <v>0</v>
      </c>
      <c r="M35" s="96" t="s">
        <v>6</v>
      </c>
      <c r="N35" s="100">
        <f>SUM(N9:N34)</f>
        <v>0</v>
      </c>
      <c r="O35" s="122">
        <f>O34</f>
        <v>0</v>
      </c>
      <c r="P35" s="98">
        <f>SUM(P9:P34)</f>
        <v>0</v>
      </c>
      <c r="Q35" s="102">
        <f>SUM(Q9:Q34)</f>
        <v>0</v>
      </c>
    </row>
    <row r="36" spans="1:18" s="42" customFormat="1" ht="25.5" customHeight="1" thickBot="1" x14ac:dyDescent="0.25">
      <c r="A36" s="168" t="s">
        <v>63</v>
      </c>
      <c r="B36" s="169"/>
      <c r="C36" s="169"/>
      <c r="D36" s="169"/>
      <c r="E36" s="169"/>
      <c r="F36" s="170"/>
      <c r="G36" s="80" t="s">
        <v>6</v>
      </c>
      <c r="H36" s="81" t="e">
        <f>1-(H35/'EX-POST'!H35)</f>
        <v>#DIV/0!</v>
      </c>
      <c r="I36" s="81" t="e">
        <f>1-(I35/'EX-POST'!I35)</f>
        <v>#DIV/0!</v>
      </c>
      <c r="J36" s="80" t="s">
        <v>6</v>
      </c>
      <c r="K36" s="81" t="e">
        <f>1-(K35/'EX-POST'!K35)</f>
        <v>#DIV/0!</v>
      </c>
      <c r="L36" s="81" t="e">
        <f>1-(L35/'EX-POST'!L35)</f>
        <v>#DIV/0!</v>
      </c>
      <c r="M36" s="97" t="s">
        <v>6</v>
      </c>
      <c r="N36" s="101" t="e">
        <f>1-(N35/'EX-POST'!N35)</f>
        <v>#DIV/0!</v>
      </c>
      <c r="O36" s="123">
        <f>O35</f>
        <v>0</v>
      </c>
      <c r="P36" s="82" t="e">
        <f>1-(P35/'EX-POST'!P35)</f>
        <v>#DIV/0!</v>
      </c>
      <c r="Q36" s="99" t="e">
        <f>+'EX-ANTE'!Q35/'EX-POST'!P35</f>
        <v>#DIV/0!</v>
      </c>
      <c r="R36" s="124"/>
    </row>
    <row r="39" spans="1:18" x14ac:dyDescent="0.25">
      <c r="P39" s="103"/>
    </row>
    <row r="40" spans="1:18" x14ac:dyDescent="0.25">
      <c r="Q40" s="65"/>
    </row>
    <row r="50" spans="1:16" x14ac:dyDescent="0.25">
      <c r="A50" s="15"/>
      <c r="B50" s="15"/>
      <c r="C50" s="15"/>
      <c r="D50" s="15"/>
      <c r="E50" s="12"/>
      <c r="F50" s="12"/>
      <c r="G50" s="17"/>
      <c r="I50" s="63"/>
      <c r="J50" s="17"/>
      <c r="K50" s="64"/>
      <c r="L50" s="64"/>
      <c r="M50" s="8"/>
      <c r="N50" s="68"/>
      <c r="O50" s="8"/>
      <c r="P50" s="68"/>
    </row>
    <row r="51" spans="1:16" x14ac:dyDescent="0.25">
      <c r="A51" s="16"/>
      <c r="B51" s="16"/>
      <c r="C51" s="16"/>
      <c r="D51" s="16"/>
      <c r="E51" s="12"/>
      <c r="F51" s="12"/>
      <c r="G51" s="17"/>
      <c r="I51" s="63"/>
      <c r="J51" s="17"/>
      <c r="K51" s="64"/>
      <c r="L51" s="64"/>
      <c r="M51" s="8"/>
      <c r="N51" s="68"/>
      <c r="O51" s="8"/>
      <c r="P51" s="68"/>
    </row>
    <row r="52" spans="1:16" x14ac:dyDescent="0.25">
      <c r="A52" s="16"/>
      <c r="B52" s="16"/>
      <c r="C52" s="16"/>
      <c r="D52" s="16"/>
      <c r="E52" s="12"/>
      <c r="F52" s="12"/>
      <c r="G52" s="17"/>
      <c r="I52" s="63"/>
      <c r="J52" s="17"/>
      <c r="K52" s="64"/>
      <c r="L52" s="64"/>
      <c r="M52" s="8"/>
      <c r="N52" s="68"/>
      <c r="O52" s="8"/>
      <c r="P52" s="68"/>
    </row>
    <row r="53" spans="1:16" x14ac:dyDescent="0.25">
      <c r="A53" s="15"/>
      <c r="B53" s="15"/>
      <c r="C53" s="15"/>
      <c r="D53" s="15"/>
      <c r="E53" s="12"/>
      <c r="F53" s="12"/>
      <c r="G53" s="17"/>
      <c r="H53" s="15"/>
      <c r="I53" s="63"/>
      <c r="J53" s="17"/>
      <c r="K53" s="64"/>
      <c r="L53" s="64"/>
      <c r="M53" s="8"/>
      <c r="N53" s="68"/>
      <c r="O53" s="8"/>
      <c r="P53" s="68"/>
    </row>
    <row r="54" spans="1:16" x14ac:dyDescent="0.25">
      <c r="A54" s="16"/>
      <c r="B54" s="16"/>
      <c r="C54" s="16"/>
      <c r="D54" s="16"/>
      <c r="E54" s="12"/>
      <c r="F54" s="12"/>
      <c r="G54" s="17"/>
      <c r="H54" s="16"/>
      <c r="I54" s="63"/>
      <c r="J54" s="17"/>
      <c r="K54" s="64"/>
      <c r="L54" s="64"/>
      <c r="M54" s="8"/>
      <c r="N54" s="68"/>
      <c r="O54" s="8"/>
      <c r="P54" s="68"/>
    </row>
    <row r="55" spans="1:16" x14ac:dyDescent="0.25">
      <c r="A55" s="16"/>
      <c r="B55" s="16"/>
      <c r="C55" s="16"/>
      <c r="D55" s="16"/>
      <c r="E55" s="12"/>
      <c r="F55" s="12"/>
      <c r="G55" s="17"/>
      <c r="H55" s="15"/>
      <c r="I55" s="63"/>
      <c r="J55" s="17"/>
      <c r="K55" s="64"/>
      <c r="L55" s="64"/>
      <c r="M55" s="8"/>
      <c r="N55" s="68"/>
      <c r="O55" s="8"/>
      <c r="P55" s="68"/>
    </row>
    <row r="56" spans="1:16" x14ac:dyDescent="0.25">
      <c r="A56" s="15"/>
      <c r="B56" s="15"/>
      <c r="C56" s="15"/>
      <c r="D56" s="15"/>
      <c r="E56" s="12"/>
      <c r="F56" s="12"/>
      <c r="G56" s="17"/>
      <c r="H56" s="8"/>
      <c r="I56" s="63"/>
      <c r="J56" s="17"/>
      <c r="K56" s="64"/>
      <c r="L56" s="64"/>
      <c r="M56" s="8"/>
      <c r="N56" s="68"/>
      <c r="O56" s="8"/>
      <c r="P56" s="68"/>
    </row>
    <row r="57" spans="1:16" x14ac:dyDescent="0.25">
      <c r="A57" s="16"/>
      <c r="B57" s="16"/>
      <c r="C57" s="16"/>
      <c r="D57" s="16"/>
      <c r="E57" s="12"/>
      <c r="F57" s="12"/>
      <c r="G57" s="17"/>
      <c r="H57" s="15"/>
      <c r="I57" s="63"/>
      <c r="J57" s="17"/>
      <c r="K57" s="64"/>
      <c r="L57" s="64"/>
      <c r="M57" s="8"/>
      <c r="N57" s="68"/>
      <c r="O57" s="8"/>
      <c r="P57" s="68"/>
    </row>
    <row r="58" spans="1:16" x14ac:dyDescent="0.25">
      <c r="A58" s="16"/>
      <c r="B58" s="16"/>
      <c r="C58" s="16"/>
      <c r="D58" s="16"/>
      <c r="E58" s="12"/>
      <c r="F58" s="12"/>
      <c r="G58" s="17"/>
      <c r="H58" s="8"/>
      <c r="I58" s="63"/>
      <c r="J58" s="17"/>
      <c r="K58" s="64"/>
      <c r="L58" s="64"/>
      <c r="M58" s="8"/>
      <c r="N58" s="68"/>
      <c r="O58" s="8"/>
      <c r="P58" s="68"/>
    </row>
    <row r="59" spans="1:16" x14ac:dyDescent="0.25">
      <c r="A59" s="15"/>
      <c r="B59" s="15"/>
      <c r="C59" s="15"/>
      <c r="D59" s="15"/>
      <c r="E59" s="12"/>
      <c r="F59" s="12"/>
      <c r="G59" s="17"/>
      <c r="H59" s="15"/>
      <c r="I59" s="63"/>
      <c r="J59" s="17"/>
      <c r="K59" s="64"/>
      <c r="L59" s="64"/>
      <c r="M59" s="8"/>
      <c r="N59" s="68"/>
      <c r="O59" s="8"/>
      <c r="P59" s="68"/>
    </row>
    <row r="60" spans="1:16" x14ac:dyDescent="0.25">
      <c r="A60" s="16"/>
      <c r="B60" s="16"/>
      <c r="C60" s="16"/>
      <c r="D60" s="16"/>
      <c r="E60" s="12"/>
      <c r="F60" s="12"/>
      <c r="G60" s="17"/>
      <c r="H60" s="17"/>
      <c r="I60" s="63"/>
      <c r="J60" s="17"/>
      <c r="K60" s="64"/>
      <c r="L60" s="64"/>
      <c r="M60" s="8"/>
      <c r="N60" s="68"/>
      <c r="O60" s="8"/>
      <c r="P60" s="68"/>
    </row>
    <row r="61" spans="1:16" x14ac:dyDescent="0.25">
      <c r="A61" s="16"/>
      <c r="B61" s="16"/>
      <c r="C61" s="16"/>
      <c r="D61" s="16"/>
      <c r="E61" s="12"/>
      <c r="F61" s="12"/>
      <c r="G61" s="17"/>
      <c r="H61" s="17"/>
      <c r="I61" s="63"/>
      <c r="J61" s="17"/>
      <c r="K61" s="64"/>
      <c r="L61" s="64"/>
      <c r="M61" s="8"/>
      <c r="N61" s="68"/>
      <c r="O61" s="8"/>
      <c r="P61" s="68"/>
    </row>
    <row r="62" spans="1:16" x14ac:dyDescent="0.25">
      <c r="A62" s="16"/>
      <c r="B62" s="16"/>
      <c r="C62" s="16"/>
      <c r="D62" s="16"/>
      <c r="E62" s="12"/>
      <c r="F62" s="12"/>
      <c r="G62" s="17"/>
      <c r="H62" s="17"/>
      <c r="I62" s="63"/>
      <c r="J62" s="17"/>
      <c r="K62" s="64"/>
      <c r="L62" s="64"/>
      <c r="M62" s="8"/>
      <c r="N62" s="68"/>
      <c r="O62" s="8"/>
      <c r="P62" s="68"/>
    </row>
    <row r="63" spans="1:16" x14ac:dyDescent="0.25">
      <c r="A63" s="57"/>
      <c r="B63" s="57"/>
      <c r="C63" s="57"/>
      <c r="D63" s="57"/>
      <c r="E63" s="12"/>
      <c r="F63" s="12"/>
      <c r="G63" s="13"/>
      <c r="H63" s="8"/>
      <c r="I63" s="64"/>
      <c r="J63" s="8"/>
      <c r="K63" s="64"/>
      <c r="L63" s="64"/>
      <c r="M63" s="8"/>
      <c r="N63" s="68"/>
      <c r="O63" s="8"/>
      <c r="P63" s="68"/>
    </row>
    <row r="64" spans="1:16" x14ac:dyDescent="0.25">
      <c r="A64" s="16"/>
      <c r="B64" s="16"/>
      <c r="C64" s="16"/>
      <c r="D64" s="16"/>
      <c r="E64" s="12"/>
      <c r="F64" s="12"/>
      <c r="G64" s="13"/>
      <c r="H64" s="8"/>
      <c r="I64" s="64"/>
      <c r="J64" s="8"/>
      <c r="K64" s="64"/>
      <c r="L64" s="64"/>
      <c r="M64" s="8"/>
      <c r="N64" s="68"/>
      <c r="O64" s="8"/>
      <c r="P64" s="68"/>
    </row>
    <row r="65" spans="1:16" x14ac:dyDescent="0.25">
      <c r="A65" s="16"/>
      <c r="B65" s="16"/>
      <c r="C65" s="16"/>
      <c r="D65" s="16"/>
      <c r="E65" s="12"/>
      <c r="F65" s="12"/>
      <c r="G65" s="13"/>
      <c r="H65" s="8"/>
      <c r="I65" s="64"/>
      <c r="J65" s="8"/>
      <c r="K65" s="64"/>
      <c r="L65" s="64"/>
      <c r="M65" s="8"/>
      <c r="N65" s="68"/>
      <c r="O65" s="8"/>
      <c r="P65" s="68"/>
    </row>
    <row r="66" spans="1:16" x14ac:dyDescent="0.25">
      <c r="A66" s="16"/>
      <c r="B66" s="16"/>
      <c r="C66" s="16"/>
      <c r="D66" s="16"/>
      <c r="E66" s="12"/>
      <c r="F66" s="12"/>
      <c r="G66" s="13"/>
      <c r="H66" s="8"/>
      <c r="I66" s="64"/>
      <c r="J66" s="8"/>
      <c r="K66" s="64"/>
      <c r="L66" s="68"/>
      <c r="M66" s="8"/>
      <c r="N66" s="68"/>
      <c r="O66" s="8"/>
      <c r="P66" s="68"/>
    </row>
    <row r="67" spans="1:16" x14ac:dyDescent="0.25">
      <c r="M67" s="58"/>
    </row>
    <row r="68" spans="1:16" x14ac:dyDescent="0.25">
      <c r="M68" s="58"/>
    </row>
    <row r="69" spans="1:16" x14ac:dyDescent="0.25">
      <c r="M69" s="58"/>
    </row>
    <row r="70" spans="1:16" x14ac:dyDescent="0.25">
      <c r="M70" s="58"/>
    </row>
  </sheetData>
  <mergeCells count="46">
    <mergeCell ref="R32:R34"/>
    <mergeCell ref="R21:R22"/>
    <mergeCell ref="R23:R24"/>
    <mergeCell ref="R25:R28"/>
    <mergeCell ref="B5:Q5"/>
    <mergeCell ref="B29:B31"/>
    <mergeCell ref="D6:P6"/>
    <mergeCell ref="R29:R31"/>
    <mergeCell ref="C12:C14"/>
    <mergeCell ref="B12:B14"/>
    <mergeCell ref="B15:B18"/>
    <mergeCell ref="C29:C31"/>
    <mergeCell ref="D29:D31"/>
    <mergeCell ref="D19:D20"/>
    <mergeCell ref="C19:C20"/>
    <mergeCell ref="B19:B20"/>
    <mergeCell ref="A35:F35"/>
    <mergeCell ref="A32:A34"/>
    <mergeCell ref="A23:A24"/>
    <mergeCell ref="D23:D24"/>
    <mergeCell ref="C23:C24"/>
    <mergeCell ref="B23:B24"/>
    <mergeCell ref="A25:A28"/>
    <mergeCell ref="D25:D28"/>
    <mergeCell ref="C25:C28"/>
    <mergeCell ref="B25:B28"/>
    <mergeCell ref="D32:D34"/>
    <mergeCell ref="C32:C34"/>
    <mergeCell ref="A29:A31"/>
    <mergeCell ref="B32:B34"/>
    <mergeCell ref="A36:F36"/>
    <mergeCell ref="E23:E24"/>
    <mergeCell ref="A9:A10"/>
    <mergeCell ref="D9:D10"/>
    <mergeCell ref="C9:C10"/>
    <mergeCell ref="B9:B10"/>
    <mergeCell ref="A12:A14"/>
    <mergeCell ref="D12:D14"/>
    <mergeCell ref="A15:A18"/>
    <mergeCell ref="D15:D18"/>
    <mergeCell ref="C15:C18"/>
    <mergeCell ref="A21:A22"/>
    <mergeCell ref="D21:D22"/>
    <mergeCell ref="C21:C22"/>
    <mergeCell ref="B21:B22"/>
    <mergeCell ref="A19:A20"/>
  </mergeCells>
  <conditionalFormatting sqref="Q9:Q34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Q9:Q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11811023622047245" right="0.11811023622047245" top="0.11811023622047245" bottom="0.11811023622047245" header="0.11811023622047245" footer="0.1181102362204724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3"/>
  <sheetViews>
    <sheetView workbookViewId="0">
      <selection activeCell="R2" sqref="R2"/>
    </sheetView>
  </sheetViews>
  <sheetFormatPr defaultRowHeight="15" x14ac:dyDescent="0.25"/>
  <cols>
    <col min="3" max="3" width="13" customWidth="1"/>
    <col min="6" max="6" width="16.85546875" customWidth="1"/>
    <col min="7" max="7" width="14.85546875" customWidth="1"/>
    <col min="16" max="16" width="5.5703125" customWidth="1"/>
  </cols>
  <sheetData>
    <row r="1" spans="1:16" s="2" customFormat="1" ht="12.75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8"/>
      <c r="O1" s="29"/>
      <c r="P1" s="30"/>
    </row>
    <row r="2" spans="1:16" s="2" customFormat="1" ht="12.75" x14ac:dyDescent="0.2">
      <c r="A2" s="9"/>
      <c r="B2" s="10"/>
      <c r="C2" s="10"/>
      <c r="D2" s="10"/>
      <c r="E2" s="10"/>
      <c r="F2" s="10"/>
      <c r="G2" s="10"/>
      <c r="H2" s="144" t="s">
        <v>59</v>
      </c>
      <c r="I2" s="145"/>
      <c r="J2" s="10"/>
      <c r="K2" s="10"/>
      <c r="L2" s="10"/>
      <c r="M2" s="7"/>
      <c r="N2" s="8"/>
      <c r="O2" s="1"/>
      <c r="P2" s="31"/>
    </row>
    <row r="3" spans="1:16" s="2" customFormat="1" ht="12.75" x14ac:dyDescent="0.2">
      <c r="A3" s="9" t="s">
        <v>25</v>
      </c>
      <c r="B3" s="10"/>
      <c r="C3" s="10"/>
      <c r="D3" s="10"/>
      <c r="E3" s="10"/>
      <c r="F3" s="10"/>
      <c r="G3" s="10"/>
      <c r="H3" s="10" t="s">
        <v>60</v>
      </c>
      <c r="I3" s="10"/>
      <c r="J3" s="10"/>
      <c r="K3" s="10"/>
      <c r="L3" s="10"/>
      <c r="M3" s="7"/>
      <c r="N3" s="8"/>
      <c r="O3" s="1"/>
      <c r="P3" s="31"/>
    </row>
    <row r="4" spans="1:16" s="2" customFormat="1" ht="12.75" x14ac:dyDescent="0.2">
      <c r="A4" s="18" t="s">
        <v>26</v>
      </c>
      <c r="B4" s="19"/>
      <c r="C4" s="19"/>
      <c r="D4" s="10"/>
      <c r="E4" s="10"/>
      <c r="F4" s="10"/>
      <c r="G4" s="10"/>
      <c r="H4" s="10" t="s">
        <v>61</v>
      </c>
      <c r="I4" s="1"/>
      <c r="J4" s="10"/>
      <c r="K4" s="10"/>
      <c r="L4" s="10"/>
      <c r="M4" s="7"/>
      <c r="N4" s="8"/>
      <c r="O4" s="1"/>
      <c r="P4" s="31"/>
    </row>
    <row r="5" spans="1:16" s="2" customFormat="1" ht="12.75" x14ac:dyDescent="0.2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  <c r="O5" s="8"/>
      <c r="P5" s="31"/>
    </row>
    <row r="6" spans="1:16" s="2" customFormat="1" ht="12.75" x14ac:dyDescent="0.2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7"/>
      <c r="O6" s="8"/>
      <c r="P6" s="31"/>
    </row>
    <row r="7" spans="1:16" s="2" customFormat="1" ht="12.75" x14ac:dyDescent="0.2">
      <c r="A7" s="18" t="s">
        <v>46</v>
      </c>
      <c r="B7" s="19"/>
      <c r="C7" s="19"/>
      <c r="D7" s="19"/>
      <c r="E7" s="19"/>
      <c r="F7" s="12"/>
      <c r="G7" s="12"/>
      <c r="H7" s="8"/>
      <c r="I7" s="8"/>
      <c r="J7" s="8"/>
      <c r="K7" s="14"/>
      <c r="L7" s="7"/>
      <c r="M7" s="8"/>
      <c r="N7" s="7"/>
      <c r="O7" s="8"/>
      <c r="P7" s="31"/>
    </row>
    <row r="8" spans="1:16" s="2" customFormat="1" ht="12.75" x14ac:dyDescent="0.2">
      <c r="A8" s="18" t="s">
        <v>47</v>
      </c>
      <c r="B8" s="19"/>
      <c r="C8" s="19"/>
      <c r="D8" s="19"/>
      <c r="E8" s="19"/>
      <c r="F8" s="12"/>
      <c r="G8" s="12"/>
      <c r="H8" s="10" t="s">
        <v>28</v>
      </c>
      <c r="I8" s="16"/>
      <c r="J8" s="12"/>
      <c r="K8" s="17"/>
      <c r="L8" s="7"/>
      <c r="M8" s="8"/>
      <c r="N8" s="7"/>
      <c r="O8" s="8"/>
      <c r="P8" s="31"/>
    </row>
    <row r="9" spans="1:16" s="2" customFormat="1" ht="12.75" customHeight="1" x14ac:dyDescent="0.2">
      <c r="A9" s="18" t="s">
        <v>48</v>
      </c>
      <c r="B9" s="19"/>
      <c r="C9" s="19"/>
      <c r="D9" s="19"/>
      <c r="E9" s="19"/>
      <c r="F9" s="13"/>
      <c r="G9" s="13"/>
      <c r="H9" s="19" t="s">
        <v>54</v>
      </c>
      <c r="I9" s="16"/>
      <c r="J9" s="12"/>
      <c r="K9" s="17"/>
      <c r="L9" s="7"/>
      <c r="M9" s="8"/>
      <c r="N9" s="7"/>
      <c r="O9" s="8"/>
      <c r="P9" s="31"/>
    </row>
    <row r="10" spans="1:16" s="2" customFormat="1" ht="12.75" customHeight="1" x14ac:dyDescent="0.2">
      <c r="A10" s="18"/>
      <c r="B10" s="19"/>
      <c r="C10" s="19"/>
      <c r="D10" s="19"/>
      <c r="E10" s="19"/>
      <c r="F10" s="13"/>
      <c r="G10" s="13"/>
      <c r="H10" s="19"/>
      <c r="I10" s="16"/>
      <c r="J10" s="12"/>
      <c r="K10" s="17"/>
      <c r="L10" s="7"/>
      <c r="M10" s="8"/>
      <c r="N10" s="7"/>
      <c r="O10" s="8"/>
      <c r="P10" s="31"/>
    </row>
    <row r="11" spans="1:16" s="2" customFormat="1" ht="12.75" x14ac:dyDescent="0.2">
      <c r="A11" s="9" t="s">
        <v>37</v>
      </c>
      <c r="B11" s="19"/>
      <c r="C11" s="19"/>
      <c r="D11" s="19"/>
      <c r="E11" s="19"/>
      <c r="F11" s="13"/>
      <c r="G11" s="13"/>
      <c r="H11" s="15" t="s">
        <v>42</v>
      </c>
      <c r="I11" s="16"/>
      <c r="J11" s="12"/>
      <c r="K11" s="17"/>
      <c r="L11" s="7"/>
      <c r="M11" s="8"/>
      <c r="N11" s="7"/>
      <c r="O11" s="8"/>
      <c r="P11" s="31"/>
    </row>
    <row r="12" spans="1:16" s="2" customFormat="1" ht="12.75" x14ac:dyDescent="0.2">
      <c r="A12" s="108" t="s">
        <v>49</v>
      </c>
      <c r="B12" s="10"/>
      <c r="C12" s="19"/>
      <c r="D12" s="19"/>
      <c r="E12" s="19"/>
      <c r="F12" s="13"/>
      <c r="G12" s="13"/>
      <c r="H12" s="20">
        <v>1</v>
      </c>
      <c r="I12" s="20">
        <v>2</v>
      </c>
      <c r="J12" s="20">
        <v>3</v>
      </c>
      <c r="K12" s="20">
        <v>4</v>
      </c>
      <c r="L12" s="7"/>
      <c r="M12" s="8"/>
      <c r="N12" s="7"/>
      <c r="O12" s="8"/>
      <c r="P12" s="31"/>
    </row>
    <row r="13" spans="1:16" s="2" customFormat="1" ht="12.75" x14ac:dyDescent="0.2">
      <c r="A13" s="18"/>
      <c r="B13" s="19"/>
      <c r="C13" s="19"/>
      <c r="D13" s="19"/>
      <c r="E13" s="19"/>
      <c r="F13" s="13"/>
      <c r="G13" s="13"/>
      <c r="H13" s="36">
        <v>7930</v>
      </c>
      <c r="I13" s="36"/>
      <c r="J13" s="36"/>
      <c r="K13" s="36"/>
      <c r="L13" s="7"/>
      <c r="M13" s="8"/>
      <c r="N13" s="7"/>
      <c r="O13" s="8"/>
      <c r="P13" s="31"/>
    </row>
    <row r="14" spans="1:16" s="3" customFormat="1" ht="12.75" x14ac:dyDescent="0.2">
      <c r="A14" s="9" t="s">
        <v>39</v>
      </c>
      <c r="B14" s="10"/>
      <c r="C14" s="10"/>
      <c r="D14" s="10"/>
      <c r="E14" s="107"/>
      <c r="F14" s="107"/>
      <c r="G14" s="12"/>
      <c r="H14" s="8">
        <v>176</v>
      </c>
      <c r="I14" s="8">
        <v>176</v>
      </c>
      <c r="J14" s="8">
        <v>176</v>
      </c>
      <c r="K14" s="8">
        <v>176</v>
      </c>
      <c r="L14" s="7"/>
      <c r="M14" s="20"/>
      <c r="N14" s="7"/>
      <c r="O14" s="20"/>
      <c r="P14" s="32"/>
    </row>
    <row r="15" spans="1:16" s="2" customFormat="1" ht="12.75" x14ac:dyDescent="0.2">
      <c r="A15" s="18" t="s">
        <v>36</v>
      </c>
      <c r="B15" s="19"/>
      <c r="C15" s="19"/>
      <c r="D15" s="19"/>
      <c r="E15" s="10"/>
      <c r="F15" s="12"/>
      <c r="G15" s="13"/>
      <c r="H15" s="21">
        <f>H13/H14</f>
        <v>45.05681818181818</v>
      </c>
      <c r="I15" s="21">
        <f>I13/I14</f>
        <v>0</v>
      </c>
      <c r="J15" s="21">
        <f>J13/J14</f>
        <v>0</v>
      </c>
      <c r="K15" s="21">
        <f>K13/K14</f>
        <v>0</v>
      </c>
      <c r="L15" s="7"/>
      <c r="M15" s="8"/>
      <c r="N15" s="7"/>
      <c r="O15" s="8"/>
      <c r="P15" s="31"/>
    </row>
    <row r="16" spans="1:16" s="2" customFormat="1" ht="12.75" x14ac:dyDescent="0.2">
      <c r="A16" s="18" t="s">
        <v>50</v>
      </c>
      <c r="B16" s="19"/>
      <c r="C16" s="19"/>
      <c r="D16" s="19"/>
      <c r="E16" s="19"/>
      <c r="F16" s="13"/>
      <c r="G16" s="13"/>
      <c r="H16" s="21"/>
      <c r="I16" s="15"/>
      <c r="J16" s="21"/>
      <c r="K16" s="17"/>
      <c r="L16" s="7"/>
      <c r="M16" s="8"/>
      <c r="N16" s="7"/>
      <c r="O16" s="8"/>
      <c r="P16" s="31"/>
    </row>
    <row r="17" spans="1:16" s="2" customFormat="1" ht="12.75" x14ac:dyDescent="0.2">
      <c r="A17" s="18"/>
      <c r="B17" s="19"/>
      <c r="C17" s="19"/>
      <c r="D17" s="19"/>
      <c r="E17" s="19"/>
      <c r="F17" s="13"/>
      <c r="G17" s="13"/>
      <c r="H17" s="15" t="s">
        <v>29</v>
      </c>
      <c r="I17" s="15"/>
      <c r="J17" s="12"/>
      <c r="K17" s="17"/>
      <c r="L17" s="7"/>
      <c r="M17" s="8"/>
      <c r="N17" s="7"/>
      <c r="O17" s="8"/>
      <c r="P17" s="31"/>
    </row>
    <row r="18" spans="1:16" s="2" customFormat="1" ht="12.75" x14ac:dyDescent="0.2">
      <c r="A18" s="9" t="s">
        <v>40</v>
      </c>
      <c r="B18" s="19"/>
      <c r="C18" s="19"/>
      <c r="D18" s="19"/>
      <c r="E18" s="19"/>
      <c r="F18" s="13"/>
      <c r="G18" s="13"/>
      <c r="H18" s="16" t="s">
        <v>55</v>
      </c>
      <c r="I18" s="15"/>
      <c r="J18" s="12"/>
      <c r="K18" s="17"/>
      <c r="L18" s="7"/>
      <c r="M18" s="8"/>
      <c r="N18" s="7"/>
      <c r="O18" s="8"/>
      <c r="P18" s="31"/>
    </row>
    <row r="19" spans="1:16" s="2" customFormat="1" ht="12.75" x14ac:dyDescent="0.2">
      <c r="A19" s="18"/>
      <c r="B19" s="19"/>
      <c r="C19" s="19"/>
      <c r="D19" s="19"/>
      <c r="E19" s="19"/>
      <c r="F19" s="12"/>
      <c r="G19" s="12"/>
      <c r="H19" s="16"/>
      <c r="I19" s="15"/>
      <c r="J19" s="12"/>
      <c r="K19" s="17"/>
      <c r="L19" s="7"/>
      <c r="M19" s="8"/>
      <c r="N19" s="7"/>
      <c r="O19" s="8"/>
      <c r="P19" s="31"/>
    </row>
    <row r="20" spans="1:16" s="2" customFormat="1" ht="12.75" x14ac:dyDescent="0.2">
      <c r="A20" s="9" t="s">
        <v>41</v>
      </c>
      <c r="B20" s="10"/>
      <c r="C20" s="10"/>
      <c r="D20" s="1"/>
      <c r="E20" s="1"/>
      <c r="F20" s="12"/>
      <c r="G20" s="12"/>
      <c r="H20" s="15" t="s">
        <v>30</v>
      </c>
      <c r="I20" s="15"/>
      <c r="J20" s="12"/>
      <c r="K20" s="17"/>
      <c r="L20" s="7"/>
      <c r="M20" s="8"/>
      <c r="N20" s="7"/>
      <c r="O20" s="8"/>
      <c r="P20" s="31"/>
    </row>
    <row r="21" spans="1:16" s="2" customFormat="1" ht="12.75" x14ac:dyDescent="0.2">
      <c r="A21" s="18" t="s">
        <v>27</v>
      </c>
      <c r="B21" s="19"/>
      <c r="C21" s="19"/>
      <c r="D21" s="1"/>
      <c r="E21" s="1"/>
      <c r="F21" s="12"/>
      <c r="G21" s="12"/>
      <c r="H21" s="16" t="s">
        <v>56</v>
      </c>
      <c r="I21" s="15"/>
      <c r="J21" s="12"/>
      <c r="K21" s="17"/>
      <c r="L21" s="7"/>
      <c r="M21" s="8"/>
      <c r="N21" s="7"/>
      <c r="O21" s="8"/>
      <c r="P21" s="31"/>
    </row>
    <row r="22" spans="1:16" s="2" customFormat="1" ht="12.75" x14ac:dyDescent="0.2">
      <c r="A22" s="22"/>
      <c r="B22" s="15"/>
      <c r="C22" s="15"/>
      <c r="D22" s="19"/>
      <c r="E22" s="1"/>
      <c r="F22" s="12"/>
      <c r="G22" s="12"/>
      <c r="H22" s="13"/>
      <c r="I22" s="15"/>
      <c r="J22" s="12"/>
      <c r="K22" s="17"/>
      <c r="L22" s="7"/>
      <c r="M22" s="8"/>
      <c r="N22" s="7"/>
      <c r="O22" s="8"/>
      <c r="P22" s="31"/>
    </row>
    <row r="23" spans="1:16" s="2" customFormat="1" ht="12.75" x14ac:dyDescent="0.2">
      <c r="A23" s="9" t="s">
        <v>52</v>
      </c>
      <c r="B23" s="16"/>
      <c r="C23" s="16"/>
      <c r="D23" s="1"/>
      <c r="E23" s="19"/>
      <c r="F23" s="12"/>
      <c r="G23" s="12"/>
      <c r="H23" s="15" t="s">
        <v>31</v>
      </c>
      <c r="I23" s="4"/>
      <c r="J23" s="4"/>
      <c r="K23" s="7"/>
      <c r="L23" s="7"/>
      <c r="M23" s="8"/>
      <c r="N23" s="7"/>
      <c r="O23" s="8"/>
      <c r="P23" s="31"/>
    </row>
    <row r="24" spans="1:16" s="2" customFormat="1" ht="12.75" x14ac:dyDescent="0.2">
      <c r="A24" s="108" t="s">
        <v>43</v>
      </c>
      <c r="B24" s="1"/>
      <c r="C24" s="1"/>
      <c r="D24" s="1"/>
      <c r="E24" s="1"/>
      <c r="F24" s="1"/>
      <c r="G24" s="12"/>
      <c r="H24" s="8"/>
      <c r="I24" s="17"/>
      <c r="J24" s="17"/>
      <c r="K24" s="14"/>
      <c r="L24" s="14"/>
      <c r="M24" s="8"/>
      <c r="N24" s="7"/>
      <c r="O24" s="8"/>
      <c r="P24" s="31"/>
    </row>
    <row r="25" spans="1:16" s="2" customFormat="1" ht="12.75" x14ac:dyDescent="0.2">
      <c r="A25" s="18" t="s">
        <v>0</v>
      </c>
      <c r="B25" s="16"/>
      <c r="C25" s="105"/>
      <c r="D25" s="19"/>
      <c r="E25" s="1"/>
      <c r="F25" s="1"/>
      <c r="G25" s="1"/>
      <c r="H25" s="15" t="s">
        <v>32</v>
      </c>
      <c r="I25" s="17"/>
      <c r="J25" s="17"/>
      <c r="K25" s="14"/>
      <c r="L25" s="14"/>
      <c r="M25" s="8"/>
      <c r="N25" s="7"/>
      <c r="O25" s="8"/>
      <c r="P25" s="31"/>
    </row>
    <row r="26" spans="1:16" s="2" customFormat="1" ht="12.75" customHeight="1" x14ac:dyDescent="0.2">
      <c r="A26" s="18" t="s">
        <v>1</v>
      </c>
      <c r="B26" s="15"/>
      <c r="C26" s="105"/>
      <c r="D26" s="10"/>
      <c r="E26" s="19"/>
      <c r="F26" s="12"/>
      <c r="G26" s="1"/>
      <c r="H26" s="16" t="s">
        <v>57</v>
      </c>
      <c r="I26" s="17"/>
      <c r="J26" s="17"/>
      <c r="K26" s="14"/>
      <c r="L26" s="14"/>
      <c r="M26" s="8"/>
      <c r="N26" s="7"/>
      <c r="O26" s="8"/>
      <c r="P26" s="31"/>
    </row>
    <row r="27" spans="1:16" s="2" customFormat="1" ht="12.75" x14ac:dyDescent="0.2">
      <c r="A27" s="18" t="s">
        <v>2</v>
      </c>
      <c r="B27" s="16"/>
      <c r="C27" s="105"/>
      <c r="D27" s="19"/>
      <c r="E27" s="10"/>
      <c r="F27" s="12"/>
      <c r="G27" s="12"/>
      <c r="H27" s="1"/>
      <c r="I27" s="1"/>
      <c r="J27" s="1"/>
      <c r="K27" s="1"/>
      <c r="L27" s="1"/>
      <c r="M27" s="8"/>
      <c r="N27" s="7"/>
      <c r="O27" s="8"/>
      <c r="P27" s="31"/>
    </row>
    <row r="28" spans="1:16" s="2" customFormat="1" ht="12.75" x14ac:dyDescent="0.2">
      <c r="A28" s="18" t="s">
        <v>3</v>
      </c>
      <c r="B28" s="16"/>
      <c r="C28" s="107"/>
      <c r="D28" s="15"/>
      <c r="E28" s="19"/>
      <c r="F28" s="12"/>
      <c r="G28" s="12"/>
      <c r="H28" s="15" t="s">
        <v>33</v>
      </c>
      <c r="I28" s="17"/>
      <c r="J28" s="17"/>
      <c r="K28" s="14"/>
      <c r="L28" s="14"/>
      <c r="M28" s="8"/>
      <c r="N28" s="7"/>
      <c r="O28" s="8"/>
      <c r="P28" s="31"/>
    </row>
    <row r="29" spans="1:16" s="2" customFormat="1" ht="12.75" x14ac:dyDescent="0.2">
      <c r="A29" s="108" t="s">
        <v>51</v>
      </c>
      <c r="B29" s="1"/>
      <c r="C29" s="1"/>
      <c r="D29" s="1"/>
      <c r="E29" s="1"/>
      <c r="F29" s="1"/>
      <c r="G29" s="12"/>
      <c r="H29" s="8"/>
      <c r="I29" s="17"/>
      <c r="J29" s="17"/>
      <c r="K29" s="14"/>
      <c r="L29" s="14"/>
      <c r="M29" s="8"/>
      <c r="N29" s="7"/>
      <c r="O29" s="8"/>
      <c r="P29" s="31"/>
    </row>
    <row r="30" spans="1:16" s="3" customFormat="1" ht="12.75" x14ac:dyDescent="0.2">
      <c r="A30" s="108" t="s">
        <v>53</v>
      </c>
      <c r="B30" s="107"/>
      <c r="C30" s="107"/>
      <c r="D30" s="107"/>
      <c r="E30" s="15"/>
      <c r="F30" s="10"/>
      <c r="G30" s="10"/>
      <c r="H30" s="15" t="s">
        <v>44</v>
      </c>
      <c r="I30" s="17"/>
      <c r="J30" s="17"/>
      <c r="K30" s="14"/>
      <c r="L30" s="14"/>
      <c r="M30" s="20"/>
      <c r="N30" s="7"/>
      <c r="O30" s="20"/>
      <c r="P30" s="32"/>
    </row>
    <row r="31" spans="1:16" s="2" customFormat="1" ht="12.75" x14ac:dyDescent="0.2">
      <c r="A31" s="108"/>
      <c r="B31" s="1"/>
      <c r="C31" s="1"/>
      <c r="D31" s="105"/>
      <c r="E31" s="16"/>
      <c r="F31" s="19"/>
      <c r="G31" s="143"/>
      <c r="H31" s="8"/>
      <c r="I31" s="17" t="s">
        <v>58</v>
      </c>
      <c r="J31" s="17"/>
      <c r="K31" s="14"/>
      <c r="L31" s="14"/>
      <c r="M31" s="8"/>
      <c r="N31" s="14"/>
      <c r="O31" s="8"/>
      <c r="P31" s="31"/>
    </row>
    <row r="32" spans="1:16" s="2" customFormat="1" ht="12.75" x14ac:dyDescent="0.2">
      <c r="A32" s="108"/>
      <c r="B32" s="1"/>
      <c r="C32" s="1"/>
      <c r="D32" s="16"/>
      <c r="E32" s="16"/>
      <c r="F32" s="12"/>
      <c r="G32" s="12"/>
      <c r="H32" s="15" t="s">
        <v>34</v>
      </c>
      <c r="I32" s="17"/>
      <c r="J32" s="17"/>
      <c r="K32" s="14"/>
      <c r="L32" s="14"/>
      <c r="M32" s="8"/>
      <c r="N32" s="7"/>
      <c r="O32" s="8"/>
      <c r="P32" s="31"/>
    </row>
    <row r="33" spans="1:16" s="2" customFormat="1" ht="15" customHeight="1" x14ac:dyDescent="0.2">
      <c r="A33" s="108"/>
      <c r="B33" s="1"/>
      <c r="C33" s="1"/>
      <c r="D33" s="15"/>
      <c r="E33" s="15"/>
      <c r="F33" s="12"/>
      <c r="G33" s="12"/>
      <c r="H33" s="1"/>
      <c r="I33" s="17"/>
      <c r="J33" s="17"/>
      <c r="K33" s="14"/>
      <c r="L33" s="14"/>
      <c r="M33" s="8"/>
      <c r="N33" s="7"/>
      <c r="O33" s="8"/>
      <c r="P33" s="31"/>
    </row>
    <row r="34" spans="1:16" s="2" customFormat="1" ht="15" customHeight="1" thickBot="1" x14ac:dyDescent="0.25">
      <c r="A34" s="109"/>
      <c r="B34" s="26"/>
      <c r="C34" s="26"/>
      <c r="D34" s="23"/>
      <c r="E34" s="23"/>
      <c r="F34" s="24"/>
      <c r="G34" s="24"/>
      <c r="H34" s="110" t="s">
        <v>35</v>
      </c>
      <c r="I34" s="25"/>
      <c r="J34" s="25"/>
      <c r="K34" s="27"/>
      <c r="L34" s="27"/>
      <c r="M34" s="33"/>
      <c r="N34" s="34"/>
      <c r="O34" s="33"/>
      <c r="P34" s="35"/>
    </row>
    <row r="35" spans="1:16" s="2" customFormat="1" ht="45" customHeight="1" x14ac:dyDescent="0.2">
      <c r="D35" s="111"/>
      <c r="E35" s="111"/>
      <c r="F35" s="112"/>
      <c r="G35" s="112"/>
      <c r="H35" s="113"/>
      <c r="I35" s="114"/>
      <c r="J35" s="114"/>
      <c r="K35" s="115"/>
      <c r="L35" s="115"/>
      <c r="M35" s="29"/>
      <c r="N35" s="28"/>
      <c r="O35" s="29"/>
      <c r="P35" s="113"/>
    </row>
    <row r="36" spans="1:16" s="59" customFormat="1" x14ac:dyDescent="0.25"/>
    <row r="37" spans="1:16" s="59" customFormat="1" x14ac:dyDescent="0.25"/>
    <row r="38" spans="1:16" s="59" customFormat="1" x14ac:dyDescent="0.25"/>
    <row r="39" spans="1:16" s="59" customFormat="1" x14ac:dyDescent="0.25"/>
    <row r="40" spans="1:16" s="59" customFormat="1" x14ac:dyDescent="0.25"/>
    <row r="41" spans="1:16" s="59" customFormat="1" x14ac:dyDescent="0.25"/>
    <row r="42" spans="1:16" s="59" customFormat="1" x14ac:dyDescent="0.25"/>
    <row r="43" spans="1:16" s="59" customFormat="1" x14ac:dyDescent="0.25"/>
    <row r="44" spans="1:16" s="59" customFormat="1" x14ac:dyDescent="0.25"/>
    <row r="45" spans="1:16" s="59" customFormat="1" x14ac:dyDescent="0.25"/>
    <row r="46" spans="1:16" s="59" customFormat="1" x14ac:dyDescent="0.25"/>
    <row r="47" spans="1:16" s="59" customFormat="1" x14ac:dyDescent="0.25"/>
    <row r="48" spans="1:16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  <row r="58" s="59" customFormat="1" x14ac:dyDescent="0.25"/>
    <row r="59" s="59" customFormat="1" x14ac:dyDescent="0.25"/>
    <row r="60" s="59" customFormat="1" x14ac:dyDescent="0.25"/>
    <row r="61" s="59" customFormat="1" x14ac:dyDescent="0.25"/>
    <row r="62" s="59" customFormat="1" x14ac:dyDescent="0.25"/>
    <row r="63" s="59" customFormat="1" x14ac:dyDescent="0.25"/>
    <row r="64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  <row r="71" s="59" customFormat="1" x14ac:dyDescent="0.25"/>
    <row r="72" s="59" customFormat="1" x14ac:dyDescent="0.25"/>
    <row r="73" s="59" customFormat="1" x14ac:dyDescent="0.25"/>
    <row r="74" s="59" customFormat="1" x14ac:dyDescent="0.25"/>
    <row r="75" s="59" customFormat="1" x14ac:dyDescent="0.25"/>
    <row r="76" s="59" customFormat="1" x14ac:dyDescent="0.25"/>
    <row r="77" s="59" customFormat="1" x14ac:dyDescent="0.25"/>
    <row r="78" s="59" customFormat="1" x14ac:dyDescent="0.25"/>
    <row r="79" s="59" customFormat="1" x14ac:dyDescent="0.25"/>
    <row r="80" s="59" customFormat="1" x14ac:dyDescent="0.25"/>
    <row r="81" s="59" customFormat="1" x14ac:dyDescent="0.25"/>
    <row r="82" s="59" customFormat="1" x14ac:dyDescent="0.25"/>
    <row r="83" s="59" customFormat="1" x14ac:dyDescent="0.25"/>
    <row r="84" s="59" customFormat="1" x14ac:dyDescent="0.25"/>
    <row r="85" s="59" customFormat="1" x14ac:dyDescent="0.25"/>
    <row r="86" s="59" customFormat="1" x14ac:dyDescent="0.25"/>
    <row r="87" s="59" customFormat="1" x14ac:dyDescent="0.25"/>
    <row r="88" s="59" customFormat="1" x14ac:dyDescent="0.25"/>
    <row r="89" s="59" customFormat="1" x14ac:dyDescent="0.25"/>
    <row r="90" s="59" customFormat="1" x14ac:dyDescent="0.25"/>
    <row r="91" s="59" customFormat="1" x14ac:dyDescent="0.25"/>
    <row r="92" s="59" customFormat="1" x14ac:dyDescent="0.25"/>
    <row r="93" s="59" customFormat="1" x14ac:dyDescent="0.25"/>
    <row r="94" s="59" customFormat="1" x14ac:dyDescent="0.25"/>
    <row r="95" s="59" customFormat="1" x14ac:dyDescent="0.25"/>
    <row r="96" s="59" customFormat="1" x14ac:dyDescent="0.25"/>
    <row r="97" s="59" customFormat="1" x14ac:dyDescent="0.25"/>
    <row r="98" s="59" customFormat="1" x14ac:dyDescent="0.25"/>
    <row r="99" s="59" customFormat="1" x14ac:dyDescent="0.25"/>
    <row r="100" s="59" customFormat="1" x14ac:dyDescent="0.25"/>
    <row r="101" s="59" customFormat="1" x14ac:dyDescent="0.25"/>
    <row r="102" s="59" customFormat="1" x14ac:dyDescent="0.25"/>
    <row r="103" s="59" customFormat="1" x14ac:dyDescent="0.25"/>
    <row r="104" s="59" customFormat="1" x14ac:dyDescent="0.25"/>
    <row r="105" s="59" customFormat="1" x14ac:dyDescent="0.25"/>
    <row r="106" s="59" customFormat="1" x14ac:dyDescent="0.25"/>
    <row r="107" s="59" customFormat="1" x14ac:dyDescent="0.25"/>
    <row r="108" s="59" customFormat="1" x14ac:dyDescent="0.25"/>
    <row r="109" s="59" customFormat="1" x14ac:dyDescent="0.25"/>
    <row r="110" s="59" customFormat="1" x14ac:dyDescent="0.25"/>
    <row r="111" s="59" customFormat="1" x14ac:dyDescent="0.25"/>
    <row r="112" s="59" customFormat="1" x14ac:dyDescent="0.25"/>
    <row r="113" s="59" customFormat="1" x14ac:dyDescent="0.25"/>
    <row r="114" s="59" customFormat="1" x14ac:dyDescent="0.25"/>
    <row r="115" s="59" customFormat="1" x14ac:dyDescent="0.25"/>
    <row r="116" s="59" customFormat="1" x14ac:dyDescent="0.25"/>
    <row r="117" s="59" customFormat="1" x14ac:dyDescent="0.25"/>
    <row r="118" s="59" customFormat="1" x14ac:dyDescent="0.25"/>
    <row r="119" s="59" customFormat="1" x14ac:dyDescent="0.25"/>
    <row r="120" s="59" customFormat="1" x14ac:dyDescent="0.25"/>
    <row r="121" s="59" customFormat="1" x14ac:dyDescent="0.25"/>
    <row r="122" s="59" customFormat="1" x14ac:dyDescent="0.25"/>
    <row r="123" s="59" customFormat="1" x14ac:dyDescent="0.25"/>
    <row r="124" s="59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  <row r="133" s="59" customFormat="1" x14ac:dyDescent="0.25"/>
    <row r="134" s="59" customFormat="1" x14ac:dyDescent="0.25"/>
    <row r="135" s="59" customFormat="1" x14ac:dyDescent="0.25"/>
    <row r="136" s="59" customFormat="1" x14ac:dyDescent="0.25"/>
    <row r="137" s="59" customFormat="1" x14ac:dyDescent="0.25"/>
    <row r="138" s="59" customFormat="1" x14ac:dyDescent="0.25"/>
    <row r="139" s="59" customFormat="1" x14ac:dyDescent="0.25"/>
    <row r="140" s="59" customFormat="1" x14ac:dyDescent="0.25"/>
    <row r="141" s="59" customFormat="1" x14ac:dyDescent="0.25"/>
    <row r="142" s="59" customFormat="1" x14ac:dyDescent="0.25"/>
    <row r="143" s="59" customFormat="1" x14ac:dyDescent="0.25"/>
    <row r="144" s="59" customFormat="1" x14ac:dyDescent="0.25"/>
    <row r="145" s="59" customFormat="1" x14ac:dyDescent="0.25"/>
    <row r="146" s="59" customFormat="1" x14ac:dyDescent="0.25"/>
    <row r="147" s="59" customFormat="1" x14ac:dyDescent="0.25"/>
    <row r="148" s="59" customFormat="1" x14ac:dyDescent="0.25"/>
    <row r="149" s="59" customFormat="1" x14ac:dyDescent="0.25"/>
    <row r="150" s="59" customFormat="1" x14ac:dyDescent="0.25"/>
    <row r="151" s="59" customFormat="1" x14ac:dyDescent="0.25"/>
    <row r="152" s="59" customFormat="1" x14ac:dyDescent="0.25"/>
    <row r="153" s="59" customFormat="1" x14ac:dyDescent="0.25"/>
    <row r="154" s="59" customFormat="1" x14ac:dyDescent="0.25"/>
    <row r="155" s="59" customFormat="1" x14ac:dyDescent="0.25"/>
    <row r="156" s="59" customFormat="1" x14ac:dyDescent="0.25"/>
    <row r="157" s="59" customFormat="1" x14ac:dyDescent="0.25"/>
    <row r="158" s="59" customFormat="1" x14ac:dyDescent="0.25"/>
    <row r="159" s="59" customFormat="1" x14ac:dyDescent="0.25"/>
    <row r="160" s="59" customFormat="1" x14ac:dyDescent="0.25"/>
    <row r="161" s="59" customFormat="1" x14ac:dyDescent="0.25"/>
    <row r="162" s="59" customFormat="1" x14ac:dyDescent="0.25"/>
    <row r="163" s="59" customFormat="1" x14ac:dyDescent="0.25"/>
    <row r="164" s="59" customFormat="1" x14ac:dyDescent="0.25"/>
    <row r="165" s="59" customFormat="1" x14ac:dyDescent="0.25"/>
    <row r="166" s="59" customFormat="1" x14ac:dyDescent="0.25"/>
    <row r="167" s="59" customFormat="1" x14ac:dyDescent="0.25"/>
    <row r="168" s="59" customFormat="1" x14ac:dyDescent="0.25"/>
    <row r="169" s="59" customFormat="1" x14ac:dyDescent="0.25"/>
    <row r="170" s="59" customFormat="1" x14ac:dyDescent="0.25"/>
    <row r="171" s="59" customFormat="1" x14ac:dyDescent="0.25"/>
    <row r="172" s="59" customFormat="1" x14ac:dyDescent="0.25"/>
    <row r="173" s="59" customFormat="1" x14ac:dyDescent="0.25"/>
    <row r="174" s="59" customFormat="1" x14ac:dyDescent="0.25"/>
    <row r="175" s="59" customFormat="1" x14ac:dyDescent="0.25"/>
    <row r="176" s="59" customFormat="1" x14ac:dyDescent="0.25"/>
    <row r="177" s="59" customFormat="1" x14ac:dyDescent="0.25"/>
    <row r="178" s="59" customFormat="1" x14ac:dyDescent="0.25"/>
    <row r="179" s="59" customFormat="1" x14ac:dyDescent="0.25"/>
    <row r="180" s="59" customFormat="1" x14ac:dyDescent="0.25"/>
    <row r="181" s="59" customFormat="1" x14ac:dyDescent="0.25"/>
    <row r="182" s="59" customFormat="1" x14ac:dyDescent="0.25"/>
    <row r="183" s="59" customFormat="1" x14ac:dyDescent="0.25"/>
    <row r="184" s="59" customFormat="1" x14ac:dyDescent="0.25"/>
    <row r="185" s="59" customFormat="1" x14ac:dyDescent="0.25"/>
    <row r="186" s="59" customFormat="1" x14ac:dyDescent="0.25"/>
    <row r="187" s="59" customFormat="1" x14ac:dyDescent="0.25"/>
    <row r="188" s="59" customFormat="1" x14ac:dyDescent="0.25"/>
    <row r="189" s="59" customFormat="1" x14ac:dyDescent="0.25"/>
    <row r="190" s="59" customFormat="1" x14ac:dyDescent="0.25"/>
    <row r="191" s="59" customFormat="1" x14ac:dyDescent="0.25"/>
    <row r="192" s="59" customFormat="1" x14ac:dyDescent="0.25"/>
    <row r="193" s="59" customFormat="1" x14ac:dyDescent="0.25"/>
    <row r="194" s="59" customFormat="1" x14ac:dyDescent="0.25"/>
    <row r="195" s="59" customFormat="1" x14ac:dyDescent="0.25"/>
    <row r="196" s="59" customFormat="1" x14ac:dyDescent="0.25"/>
    <row r="197" s="59" customFormat="1" x14ac:dyDescent="0.25"/>
    <row r="198" s="59" customFormat="1" x14ac:dyDescent="0.25"/>
    <row r="199" s="59" customFormat="1" x14ac:dyDescent="0.25"/>
    <row r="200" s="59" customFormat="1" x14ac:dyDescent="0.25"/>
    <row r="201" s="59" customFormat="1" x14ac:dyDescent="0.25"/>
    <row r="202" s="59" customFormat="1" x14ac:dyDescent="0.25"/>
    <row r="203" s="59" customFormat="1" x14ac:dyDescent="0.25"/>
    <row r="204" s="59" customFormat="1" x14ac:dyDescent="0.25"/>
    <row r="205" s="59" customFormat="1" x14ac:dyDescent="0.25"/>
    <row r="206" s="59" customFormat="1" x14ac:dyDescent="0.25"/>
    <row r="207" s="59" customFormat="1" x14ac:dyDescent="0.25"/>
    <row r="208" s="59" customFormat="1" x14ac:dyDescent="0.25"/>
    <row r="209" s="59" customFormat="1" x14ac:dyDescent="0.25"/>
    <row r="210" s="59" customFormat="1" x14ac:dyDescent="0.25"/>
    <row r="211" s="59" customFormat="1" x14ac:dyDescent="0.25"/>
    <row r="212" s="59" customFormat="1" x14ac:dyDescent="0.25"/>
    <row r="213" s="59" customFormat="1" x14ac:dyDescent="0.25"/>
    <row r="214" s="59" customFormat="1" x14ac:dyDescent="0.25"/>
    <row r="215" s="59" customFormat="1" x14ac:dyDescent="0.25"/>
    <row r="216" s="59" customFormat="1" x14ac:dyDescent="0.25"/>
    <row r="217" s="59" customFormat="1" x14ac:dyDescent="0.25"/>
    <row r="218" s="59" customFormat="1" x14ac:dyDescent="0.25"/>
    <row r="219" s="59" customFormat="1" x14ac:dyDescent="0.25"/>
    <row r="220" s="59" customFormat="1" x14ac:dyDescent="0.25"/>
    <row r="221" s="59" customFormat="1" x14ac:dyDescent="0.25"/>
    <row r="222" s="59" customFormat="1" x14ac:dyDescent="0.25"/>
    <row r="223" s="59" customFormat="1" x14ac:dyDescent="0.25"/>
    <row r="224" s="59" customFormat="1" x14ac:dyDescent="0.25"/>
    <row r="225" s="59" customFormat="1" x14ac:dyDescent="0.25"/>
    <row r="226" s="59" customFormat="1" x14ac:dyDescent="0.25"/>
    <row r="227" s="59" customFormat="1" x14ac:dyDescent="0.25"/>
    <row r="228" s="59" customFormat="1" x14ac:dyDescent="0.25"/>
    <row r="229" s="59" customFormat="1" x14ac:dyDescent="0.25"/>
    <row r="230" s="59" customFormat="1" x14ac:dyDescent="0.25"/>
    <row r="231" s="59" customFormat="1" x14ac:dyDescent="0.25"/>
    <row r="232" s="59" customFormat="1" x14ac:dyDescent="0.25"/>
    <row r="233" s="59" customFormat="1" x14ac:dyDescent="0.25"/>
  </sheetData>
  <pageMargins left="0.11811023622047244" right="0.11811023622047244" top="0.11811023622047244" bottom="0.11811023622047244" header="0.11811023622047244" footer="0.1181102362204724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EX-POST</vt:lpstr>
      <vt:lpstr>EX-ANTE</vt:lpstr>
      <vt:lpstr>SCM upute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SCM - OBRT</dc:title>
  <dc:subject>Zakon o obrtu</dc:subject>
  <dc:creator>Dean Kovač</dc:creator>
  <cp:keywords>Zakon</cp:keywords>
  <cp:lastModifiedBy>Daniel Hinšt</cp:lastModifiedBy>
  <cp:lastPrinted>2016-12-08T07:58:45Z</cp:lastPrinted>
  <dcterms:created xsi:type="dcterms:W3CDTF">2015-01-15T08:46:04Z</dcterms:created>
  <dcterms:modified xsi:type="dcterms:W3CDTF">2017-05-05T09:12:59Z</dcterms:modified>
</cp:coreProperties>
</file>