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22" i="1"/>
  <c r="E21"/>
  <c r="I15"/>
  <c r="I5"/>
  <c r="E18"/>
  <c r="E16"/>
  <c r="E12"/>
  <c r="E10"/>
  <c r="E8"/>
  <c r="E6"/>
  <c r="E14"/>
  <c r="I21" l="1"/>
</calcChain>
</file>

<file path=xl/sharedStrings.xml><?xml version="1.0" encoding="utf-8"?>
<sst xmlns="http://schemas.openxmlformats.org/spreadsheetml/2006/main" count="78" uniqueCount="72">
  <si>
    <t>RED. 
BR</t>
  </si>
  <si>
    <t>EVIDENC. BR. NABAVE</t>
  </si>
  <si>
    <t>OTVORENI</t>
  </si>
  <si>
    <t>PREGOVARAČKI 
POSTUPAK BEZ PRETHODNE OBJAVE</t>
  </si>
  <si>
    <t>1.</t>
  </si>
  <si>
    <t>2.</t>
  </si>
  <si>
    <t>3.</t>
  </si>
  <si>
    <t>4.</t>
  </si>
  <si>
    <t>5.</t>
  </si>
  <si>
    <t>6.</t>
  </si>
  <si>
    <t>7.</t>
  </si>
  <si>
    <t>04/2009/E-VV</t>
  </si>
  <si>
    <t>KONAČNI DATUM ISPORUKE ROBE, PRUŽANJA USLUGE ILI IZVOĐENJA RADOVA</t>
  </si>
  <si>
    <t>19.6.2009.</t>
  </si>
  <si>
    <t xml:space="preserve">OKVIRNI 
SPORAZUM 
</t>
  </si>
  <si>
    <t>4 godine</t>
  </si>
  <si>
    <t>19.06.2013.</t>
  </si>
  <si>
    <t>PREDMET UGOVORA</t>
  </si>
  <si>
    <t>8.</t>
  </si>
  <si>
    <t>9.</t>
  </si>
  <si>
    <t xml:space="preserve">IZNOS SKLOPLJ. UGOVORA ILI
OKV. SPORAZUMA  (KN)
-bez PDV-a
- s PDV-om
</t>
  </si>
  <si>
    <t>NAZIV 
PONUDITELJA 
S KOJIMA JE SKLOPLJEN 
UGOVOR</t>
  </si>
  <si>
    <t>DATUM SKLAPANJA I ROK NA KOJI JE SKLOPLJEN UGOVOR 
O JN ILI OS</t>
  </si>
  <si>
    <t>VRSTA 
PROVEDENOG POSTUPKA 
JAVNE NABAVE</t>
  </si>
  <si>
    <t>USLUGE IZ DODATKA II B</t>
  </si>
  <si>
    <t>odvjetnik 
Vinko Knezović, Zagreb</t>
  </si>
  <si>
    <t>Usluge pružanja pravne pomoći</t>
  </si>
  <si>
    <t>KONAČNI IZNOS KOJI JE NARUČITELJ ISPLATIO NA TEMELJU UGOVORA O JN (OBRAZLOŽENJE UKOLIKO JE IZNOS VEĆI)</t>
  </si>
  <si>
    <t>SVEUKUPNO S PDV-om</t>
  </si>
  <si>
    <t>ukupno bez PDV-a</t>
  </si>
  <si>
    <t>ukupno s PDV-om</t>
  </si>
  <si>
    <t>MINISTARSTVO GOSPODARSTVA - RAVNATELJSTVO ZA ROBNE ZALIHE</t>
  </si>
  <si>
    <t xml:space="preserve"> Ivo Milatić, dipl. oec.</t>
  </si>
  <si>
    <t>POMOĆNIK  MINISTRA</t>
  </si>
  <si>
    <t>01/2013/E-MV</t>
  </si>
  <si>
    <t>21.2.2014.</t>
  </si>
  <si>
    <t>odvjetnica 
Marina Kedžo - Split</t>
  </si>
  <si>
    <t>01/2013/BN</t>
  </si>
  <si>
    <t>1 godina</t>
  </si>
  <si>
    <t>02/2013/E-MV</t>
  </si>
  <si>
    <t>EKOS PRERADA JAJA d.o.o.Josipa Kraša 3, 49247 Zlatar Bistrica (OIB:81464680840)</t>
  </si>
  <si>
    <t>01.03.2014.</t>
  </si>
  <si>
    <t>STUBLIĆ IMPEX d.o.o.
Radnička cesta 53, Zagreb</t>
  </si>
  <si>
    <t>28.01.2013.</t>
  </si>
  <si>
    <t>3 godine</t>
  </si>
  <si>
    <t>Ev. Broj 
5/2012-C</t>
  </si>
  <si>
    <t xml:space="preserve">SREDIŠNJI DRŽAVNI URED-
OKVIRNI 
SPORAZUM 
</t>
  </si>
  <si>
    <t>3 dana</t>
  </si>
  <si>
    <t>03/2013/E-MV</t>
  </si>
  <si>
    <t>04/2013/E-MV</t>
  </si>
  <si>
    <t>PREGELED 4 SPREMNIKA U KAŠTEL SUĆURCU</t>
  </si>
  <si>
    <t>02/2013/BN</t>
  </si>
  <si>
    <t>NARUDŽBENICA</t>
  </si>
  <si>
    <t>CIAN d.o.o.
Split</t>
  </si>
  <si>
    <t>Zagreb, 17. SRPNJA 2013.</t>
  </si>
  <si>
    <t xml:space="preserve">PREDMET: - REGISTAR UGOVORA O JAVNOJ NABAVI I OKVIRNIH SPORAZUMA OD 01.01. - 30.06. 2013. GODINE
                     </t>
  </si>
  <si>
    <t>24.03.2013.</t>
  </si>
  <si>
    <t>5 dana</t>
  </si>
  <si>
    <t xml:space="preserve">GRANOLIO d.d. , 10 000 Zagreb, Budmanijeva 5  </t>
  </si>
  <si>
    <t>28.5.2013.</t>
  </si>
  <si>
    <t xml:space="preserve">ZVIJEZDA d.d.,
 10 000 Zagreb, Ulica Marijana Čavića 1 </t>
  </si>
  <si>
    <t>Jaja u prahu u količini od 10.000 kg</t>
  </si>
  <si>
    <r>
      <t>BELJETRANS d.o.o.</t>
    </r>
    <r>
      <rPr>
        <sz val="12"/>
        <rFont val="Arial"/>
        <family val="2"/>
        <charset val="238"/>
      </rPr>
      <t xml:space="preserve"> , </t>
    </r>
    <r>
      <rPr>
        <sz val="10"/>
        <rFont val="Arial"/>
        <family val="2"/>
        <charset val="238"/>
      </rPr>
      <t>za trgovinu i usluge, Darda ,  Industrijska zona bb,</t>
    </r>
    <r>
      <rPr>
        <sz val="12"/>
        <rFont val="Arial"/>
        <family val="2"/>
        <charset val="238"/>
      </rPr>
      <t xml:space="preserve"> </t>
    </r>
  </si>
  <si>
    <t>4 dana</t>
  </si>
  <si>
    <t>14.5.2013.</t>
  </si>
  <si>
    <t>Nabava tonera i tinti</t>
  </si>
  <si>
    <t>Kupnja brašna T-550 glatko (pakiranje 1/1) u količini od 40.000 kg 
(HUMANITARNA POMOĆ)</t>
  </si>
  <si>
    <t>Kupnja suncokretovog ulja (1/1) u količini od 20.000 lit. PDV=10%
(HUMANITARNA POMOĆ)</t>
  </si>
  <si>
    <t>Nabava usluga prijevoza:
 a) rasutog tereta, b) paletizirane robe, c) žive stoke d) svježeg mesa (hladnjača), e) nafte i naftnih derivata.</t>
  </si>
  <si>
    <t>UKUPNO kn</t>
  </si>
  <si>
    <t>KLASA: 406-01/13-04/71</t>
  </si>
  <si>
    <t>URBROJ: 526-07-02/3-13-1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</si>
</sst>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9" xfId="0" applyFont="1" applyBorder="1"/>
    <xf numFmtId="43" fontId="0" fillId="0" borderId="0" xfId="0" applyNumberFormat="1"/>
    <xf numFmtId="43" fontId="2" fillId="0" borderId="11" xfId="1" applyFont="1" applyBorder="1" applyAlignment="1">
      <alignment vertical="center"/>
    </xf>
    <xf numFmtId="43" fontId="2" fillId="0" borderId="13" xfId="1" applyFont="1" applyBorder="1" applyAlignment="1">
      <alignment horizontal="center" vertical="center"/>
    </xf>
    <xf numFmtId="43" fontId="2" fillId="0" borderId="16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3" fontId="6" fillId="3" borderId="0" xfId="0" applyNumberFormat="1" applyFont="1" applyFill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43" fontId="6" fillId="3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43" fontId="2" fillId="0" borderId="13" xfId="1" applyFont="1" applyBorder="1" applyAlignment="1">
      <alignment vertical="center"/>
    </xf>
    <xf numFmtId="14" fontId="2" fillId="0" borderId="11" xfId="1" applyNumberFormat="1" applyFont="1" applyBorder="1" applyAlignment="1">
      <alignment horizontal="center" vertical="center"/>
    </xf>
    <xf numFmtId="43" fontId="2" fillId="0" borderId="14" xfId="1" applyFont="1" applyBorder="1" applyAlignment="1">
      <alignment vertical="center"/>
    </xf>
    <xf numFmtId="43" fontId="2" fillId="0" borderId="14" xfId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14" fontId="2" fillId="0" borderId="2" xfId="1" applyNumberFormat="1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3" fontId="7" fillId="3" borderId="13" xfId="0" applyNumberFormat="1" applyFont="1" applyFill="1" applyBorder="1" applyAlignment="1">
      <alignment vertical="center"/>
    </xf>
    <xf numFmtId="43" fontId="7" fillId="0" borderId="11" xfId="1" applyFont="1" applyBorder="1" applyAlignment="1">
      <alignment vertical="center"/>
    </xf>
    <xf numFmtId="43" fontId="2" fillId="0" borderId="8" xfId="1" applyFont="1" applyBorder="1" applyAlignment="1">
      <alignment vertical="center"/>
    </xf>
    <xf numFmtId="43" fontId="2" fillId="0" borderId="8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2" fillId="0" borderId="15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43" fontId="2" fillId="0" borderId="23" xfId="1" applyFont="1" applyBorder="1" applyAlignment="1">
      <alignment horizontal="center" vertical="center" wrapText="1"/>
    </xf>
    <xf numFmtId="43" fontId="2" fillId="0" borderId="24" xfId="1" applyFont="1" applyBorder="1" applyAlignment="1">
      <alignment horizontal="center" vertical="center" wrapText="1"/>
    </xf>
    <xf numFmtId="43" fontId="3" fillId="3" borderId="7" xfId="1" applyNumberFormat="1" applyFont="1" applyFill="1" applyBorder="1" applyAlignment="1">
      <alignment horizontal="center" vertical="center"/>
    </xf>
    <xf numFmtId="43" fontId="3" fillId="3" borderId="15" xfId="1" applyNumberFormat="1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" fontId="2" fillId="0" borderId="27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/>
    <xf numFmtId="0" fontId="7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13" xfId="1" applyFont="1" applyBorder="1" applyAlignment="1">
      <alignment horizontal="center" vertical="center" wrapText="1"/>
    </xf>
  </cellXfs>
  <cellStyles count="2">
    <cellStyle name="Obično" xfId="0" builtinId="0"/>
    <cellStyle name="Zarez" xfId="1" builtinId="3"/>
  </cellStyles>
  <dxfs count="0"/>
  <tableStyles count="0" defaultTableStyle="TableStyleMedium9" defaultPivotStyle="PivotStyleLight16"/>
  <colors>
    <mruColors>
      <color rgb="FFCCFFFF"/>
      <color rgb="FF99CC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16" zoomScale="120" zoomScaleNormal="120" workbookViewId="0">
      <selection activeCell="J27" sqref="J27"/>
    </sheetView>
  </sheetViews>
  <sheetFormatPr defaultRowHeight="15"/>
  <cols>
    <col min="1" max="1" width="5.140625" style="1" customWidth="1"/>
    <col min="2" max="2" width="22.85546875" customWidth="1"/>
    <col min="3" max="3" width="13.5703125" customWidth="1"/>
    <col min="4" max="4" width="13.85546875" customWidth="1"/>
    <col min="5" max="5" width="17.85546875" bestFit="1" customWidth="1"/>
    <col min="6" max="6" width="12.140625" customWidth="1"/>
    <col min="7" max="7" width="17.85546875" customWidth="1"/>
    <col min="8" max="8" width="11.85546875" customWidth="1"/>
    <col min="9" max="9" width="15.5703125" customWidth="1"/>
    <col min="10" max="10" width="16.42578125" bestFit="1" customWidth="1"/>
  </cols>
  <sheetData>
    <row r="1" spans="1:10" ht="20.25" customHeight="1">
      <c r="A1" s="2"/>
      <c r="B1" s="56" t="s">
        <v>31</v>
      </c>
      <c r="C1" s="56"/>
      <c r="D1" s="56"/>
      <c r="E1" s="56"/>
      <c r="F1" s="56"/>
      <c r="G1" s="56"/>
      <c r="H1" s="3"/>
      <c r="I1" s="4"/>
    </row>
    <row r="2" spans="1:10" ht="18" customHeight="1">
      <c r="A2" s="5"/>
      <c r="B2" s="6" t="s">
        <v>54</v>
      </c>
      <c r="C2" s="6"/>
      <c r="D2" s="6"/>
      <c r="E2" s="6"/>
      <c r="F2" s="6"/>
      <c r="G2" s="6"/>
      <c r="H2" s="7"/>
      <c r="I2" s="8"/>
    </row>
    <row r="3" spans="1:10" ht="23.25" customHeight="1" thickBot="1">
      <c r="A3" s="5"/>
      <c r="B3" s="57" t="s">
        <v>55</v>
      </c>
      <c r="C3" s="57"/>
      <c r="D3" s="57"/>
      <c r="E3" s="57"/>
      <c r="F3" s="57"/>
      <c r="G3" s="57"/>
      <c r="H3" s="7"/>
      <c r="I3" s="8"/>
    </row>
    <row r="4" spans="1:10" ht="123.75" customHeight="1" thickBot="1">
      <c r="A4" s="30" t="s">
        <v>0</v>
      </c>
      <c r="B4" s="31" t="s">
        <v>17</v>
      </c>
      <c r="C4" s="31" t="s">
        <v>1</v>
      </c>
      <c r="D4" s="31" t="s">
        <v>23</v>
      </c>
      <c r="E4" s="31" t="s">
        <v>20</v>
      </c>
      <c r="F4" s="31" t="s">
        <v>22</v>
      </c>
      <c r="G4" s="31" t="s">
        <v>21</v>
      </c>
      <c r="H4" s="31" t="s">
        <v>12</v>
      </c>
      <c r="I4" s="32" t="s">
        <v>27</v>
      </c>
    </row>
    <row r="5" spans="1:10" ht="43.5" customHeight="1">
      <c r="A5" s="39" t="s">
        <v>4</v>
      </c>
      <c r="B5" s="58" t="s">
        <v>68</v>
      </c>
      <c r="C5" s="60" t="s">
        <v>11</v>
      </c>
      <c r="D5" s="46" t="s">
        <v>14</v>
      </c>
      <c r="E5" s="10">
        <v>2120000</v>
      </c>
      <c r="F5" s="13" t="s">
        <v>13</v>
      </c>
      <c r="G5" s="43" t="s">
        <v>62</v>
      </c>
      <c r="H5" s="53" t="s">
        <v>16</v>
      </c>
      <c r="I5" s="37">
        <f>10422.86+227671+2829+11468.75+72875</f>
        <v>325266.61</v>
      </c>
      <c r="J5" s="9"/>
    </row>
    <row r="6" spans="1:10" ht="45.75" customHeight="1" thickBot="1">
      <c r="A6" s="40"/>
      <c r="B6" s="59"/>
      <c r="C6" s="61"/>
      <c r="D6" s="47"/>
      <c r="E6" s="23">
        <f>E5*1.23</f>
        <v>2607600</v>
      </c>
      <c r="F6" s="11" t="s">
        <v>15</v>
      </c>
      <c r="G6" s="44"/>
      <c r="H6" s="54"/>
      <c r="I6" s="38"/>
    </row>
    <row r="7" spans="1:10" ht="32.25" customHeight="1">
      <c r="A7" s="51" t="s">
        <v>5</v>
      </c>
      <c r="B7" s="41" t="s">
        <v>26</v>
      </c>
      <c r="C7" s="48" t="s">
        <v>34</v>
      </c>
      <c r="D7" s="49" t="s">
        <v>24</v>
      </c>
      <c r="E7" s="10">
        <v>120000</v>
      </c>
      <c r="F7" s="24">
        <v>41326</v>
      </c>
      <c r="G7" s="41" t="s">
        <v>25</v>
      </c>
      <c r="H7" s="53" t="s">
        <v>35</v>
      </c>
      <c r="I7" s="37">
        <v>50000</v>
      </c>
    </row>
    <row r="8" spans="1:10" ht="37.5" customHeight="1" thickBot="1">
      <c r="A8" s="52"/>
      <c r="B8" s="45"/>
      <c r="C8" s="42"/>
      <c r="D8" s="50"/>
      <c r="E8" s="25">
        <f>E7*1.25</f>
        <v>150000</v>
      </c>
      <c r="F8" s="26" t="s">
        <v>38</v>
      </c>
      <c r="G8" s="45"/>
      <c r="H8" s="54"/>
      <c r="I8" s="38"/>
    </row>
    <row r="9" spans="1:10" ht="39" customHeight="1">
      <c r="A9" s="51" t="s">
        <v>6</v>
      </c>
      <c r="B9" s="41" t="s">
        <v>26</v>
      </c>
      <c r="C9" s="48" t="s">
        <v>37</v>
      </c>
      <c r="D9" s="49" t="s">
        <v>24</v>
      </c>
      <c r="E9" s="27">
        <v>60000</v>
      </c>
      <c r="F9" s="28">
        <v>41334</v>
      </c>
      <c r="G9" s="41" t="s">
        <v>36</v>
      </c>
      <c r="H9" s="53" t="s">
        <v>41</v>
      </c>
      <c r="I9" s="37">
        <v>20000</v>
      </c>
    </row>
    <row r="10" spans="1:10" ht="33.75" customHeight="1" thickBot="1">
      <c r="A10" s="52"/>
      <c r="B10" s="45"/>
      <c r="C10" s="42"/>
      <c r="D10" s="50"/>
      <c r="E10" s="23">
        <f>E9*1.25</f>
        <v>75000</v>
      </c>
      <c r="F10" s="11" t="s">
        <v>38</v>
      </c>
      <c r="G10" s="45"/>
      <c r="H10" s="54"/>
      <c r="I10" s="38"/>
    </row>
    <row r="11" spans="1:10" ht="33.75" customHeight="1">
      <c r="A11" s="51" t="s">
        <v>7</v>
      </c>
      <c r="B11" s="41" t="s">
        <v>61</v>
      </c>
      <c r="C11" s="48" t="s">
        <v>39</v>
      </c>
      <c r="D11" s="49" t="s">
        <v>2</v>
      </c>
      <c r="E11" s="27">
        <v>760000</v>
      </c>
      <c r="F11" s="28">
        <v>41354</v>
      </c>
      <c r="G11" s="41" t="s">
        <v>40</v>
      </c>
      <c r="H11" s="53" t="s">
        <v>56</v>
      </c>
      <c r="I11" s="37">
        <v>950000</v>
      </c>
    </row>
    <row r="12" spans="1:10" ht="45" customHeight="1" thickBot="1">
      <c r="A12" s="52"/>
      <c r="B12" s="45"/>
      <c r="C12" s="42"/>
      <c r="D12" s="50"/>
      <c r="E12" s="23">
        <f>E11*1.25</f>
        <v>950000</v>
      </c>
      <c r="F12" s="11" t="s">
        <v>47</v>
      </c>
      <c r="G12" s="45"/>
      <c r="H12" s="54"/>
      <c r="I12" s="38"/>
    </row>
    <row r="13" spans="1:10" ht="33" customHeight="1">
      <c r="A13" s="51" t="s">
        <v>8</v>
      </c>
      <c r="B13" s="41" t="s">
        <v>65</v>
      </c>
      <c r="C13" s="41" t="s">
        <v>45</v>
      </c>
      <c r="D13" s="49" t="s">
        <v>46</v>
      </c>
      <c r="E13" s="10">
        <v>10750</v>
      </c>
      <c r="F13" s="13" t="s">
        <v>43</v>
      </c>
      <c r="G13" s="41" t="s">
        <v>42</v>
      </c>
      <c r="H13" s="55">
        <v>42397</v>
      </c>
      <c r="I13" s="37">
        <v>1075</v>
      </c>
    </row>
    <row r="14" spans="1:10" ht="47.25" customHeight="1" thickBot="1">
      <c r="A14" s="52"/>
      <c r="B14" s="45"/>
      <c r="C14" s="42"/>
      <c r="D14" s="50"/>
      <c r="E14" s="23">
        <f>E13*1.25</f>
        <v>13437.5</v>
      </c>
      <c r="F14" s="11" t="s">
        <v>44</v>
      </c>
      <c r="G14" s="45"/>
      <c r="H14" s="54"/>
      <c r="I14" s="38"/>
    </row>
    <row r="15" spans="1:10" ht="47.25" customHeight="1">
      <c r="A15" s="86" t="s">
        <v>9</v>
      </c>
      <c r="B15" s="41" t="s">
        <v>66</v>
      </c>
      <c r="C15" s="48" t="s">
        <v>48</v>
      </c>
      <c r="D15" s="88" t="s">
        <v>3</v>
      </c>
      <c r="E15" s="10">
        <v>112000</v>
      </c>
      <c r="F15" s="24">
        <v>41416</v>
      </c>
      <c r="G15" s="41" t="s">
        <v>58</v>
      </c>
      <c r="H15" s="89" t="s">
        <v>59</v>
      </c>
      <c r="I15" s="65">
        <f>86800+53200</f>
        <v>140000</v>
      </c>
    </row>
    <row r="16" spans="1:10" ht="47.25" customHeight="1" thickBot="1">
      <c r="A16" s="87"/>
      <c r="B16" s="45"/>
      <c r="C16" s="42"/>
      <c r="D16" s="63"/>
      <c r="E16" s="23">
        <f>E15*1.25</f>
        <v>140000</v>
      </c>
      <c r="F16" s="11" t="s">
        <v>57</v>
      </c>
      <c r="G16" s="45"/>
      <c r="H16" s="90"/>
      <c r="I16" s="66"/>
    </row>
    <row r="17" spans="1:10" ht="47.25" customHeight="1">
      <c r="A17" s="84" t="s">
        <v>10</v>
      </c>
      <c r="B17" s="64" t="s">
        <v>67</v>
      </c>
      <c r="C17" s="64" t="s">
        <v>49</v>
      </c>
      <c r="D17" s="62" t="s">
        <v>3</v>
      </c>
      <c r="E17" s="35">
        <v>210000</v>
      </c>
      <c r="F17" s="36" t="s">
        <v>59</v>
      </c>
      <c r="G17" s="64" t="s">
        <v>60</v>
      </c>
      <c r="H17" s="83">
        <v>41429</v>
      </c>
      <c r="I17" s="75">
        <v>231000</v>
      </c>
    </row>
    <row r="18" spans="1:10" ht="47.25" customHeight="1" thickBot="1">
      <c r="A18" s="85"/>
      <c r="B18" s="45"/>
      <c r="C18" s="45"/>
      <c r="D18" s="63"/>
      <c r="E18" s="23">
        <f>E17*1.1</f>
        <v>231000.00000000003</v>
      </c>
      <c r="F18" s="12" t="s">
        <v>57</v>
      </c>
      <c r="G18" s="45"/>
      <c r="H18" s="54"/>
      <c r="I18" s="76"/>
    </row>
    <row r="19" spans="1:10" ht="30" customHeight="1">
      <c r="A19" s="86" t="s">
        <v>18</v>
      </c>
      <c r="B19" s="91" t="s">
        <v>50</v>
      </c>
      <c r="C19" s="93" t="s">
        <v>51</v>
      </c>
      <c r="D19" s="88" t="s">
        <v>52</v>
      </c>
      <c r="E19" s="13">
        <v>1200</v>
      </c>
      <c r="F19" s="95" t="s">
        <v>63</v>
      </c>
      <c r="G19" s="67" t="s">
        <v>53</v>
      </c>
      <c r="H19" s="53" t="s">
        <v>64</v>
      </c>
      <c r="I19" s="77">
        <v>1500</v>
      </c>
    </row>
    <row r="20" spans="1:10" ht="22.5" customHeight="1" thickBot="1">
      <c r="A20" s="85"/>
      <c r="B20" s="92"/>
      <c r="C20" s="94"/>
      <c r="D20" s="63"/>
      <c r="E20" s="29">
        <v>1500</v>
      </c>
      <c r="F20" s="96"/>
      <c r="G20" s="68"/>
      <c r="H20" s="54"/>
      <c r="I20" s="78"/>
    </row>
    <row r="21" spans="1:10" ht="26.25" customHeight="1">
      <c r="A21" s="51" t="s">
        <v>19</v>
      </c>
      <c r="B21" s="41" t="s">
        <v>69</v>
      </c>
      <c r="C21" s="71" t="s">
        <v>29</v>
      </c>
      <c r="D21" s="72"/>
      <c r="E21" s="34">
        <f>E5+E7+E9+E11+E13+E15+E17+E19</f>
        <v>3393950</v>
      </c>
      <c r="F21" s="79" t="s">
        <v>28</v>
      </c>
      <c r="G21" s="80"/>
      <c r="H21" s="81"/>
      <c r="I21" s="69">
        <f>SUM(I1:I19)</f>
        <v>1718841.6099999999</v>
      </c>
    </row>
    <row r="22" spans="1:10" ht="24.75" customHeight="1" thickBot="1">
      <c r="A22" s="52"/>
      <c r="B22" s="45"/>
      <c r="C22" s="73" t="s">
        <v>30</v>
      </c>
      <c r="D22" s="74"/>
      <c r="E22" s="33">
        <f>E6+E8+E10+E12+E14+E16+E18+E20</f>
        <v>4168537.5</v>
      </c>
      <c r="F22" s="73"/>
      <c r="G22" s="82"/>
      <c r="H22" s="74"/>
      <c r="I22" s="70"/>
    </row>
    <row r="23" spans="1:10" ht="24.75" customHeight="1">
      <c r="A23" s="14"/>
      <c r="B23" s="15"/>
      <c r="C23" s="16"/>
      <c r="D23" s="16"/>
      <c r="E23" s="17"/>
      <c r="F23" s="18"/>
      <c r="G23" s="19"/>
      <c r="H23" s="19"/>
      <c r="I23" s="20"/>
    </row>
    <row r="24" spans="1:10">
      <c r="B24" t="s">
        <v>70</v>
      </c>
      <c r="E24" s="9"/>
      <c r="I24" s="9"/>
    </row>
    <row r="25" spans="1:10">
      <c r="B25" t="s">
        <v>71</v>
      </c>
      <c r="E25" s="9"/>
      <c r="G25" s="21"/>
    </row>
    <row r="26" spans="1:10">
      <c r="H26" s="22" t="s">
        <v>33</v>
      </c>
    </row>
    <row r="27" spans="1:10">
      <c r="H27" t="s">
        <v>32</v>
      </c>
      <c r="I27" s="9"/>
    </row>
    <row r="32" spans="1:10">
      <c r="J32" s="9"/>
    </row>
  </sheetData>
  <mergeCells count="65">
    <mergeCell ref="A21:A22"/>
    <mergeCell ref="H17:H18"/>
    <mergeCell ref="A17:A18"/>
    <mergeCell ref="H9:H10"/>
    <mergeCell ref="A15:A16"/>
    <mergeCell ref="B15:B16"/>
    <mergeCell ref="C15:C16"/>
    <mergeCell ref="D15:D16"/>
    <mergeCell ref="G15:G16"/>
    <mergeCell ref="H15:H16"/>
    <mergeCell ref="H11:H12"/>
    <mergeCell ref="A19:A20"/>
    <mergeCell ref="B19:B20"/>
    <mergeCell ref="C19:C20"/>
    <mergeCell ref="D19:D20"/>
    <mergeCell ref="F19:F20"/>
    <mergeCell ref="G19:G20"/>
    <mergeCell ref="H19:H20"/>
    <mergeCell ref="B17:B18"/>
    <mergeCell ref="I21:I22"/>
    <mergeCell ref="C21:D21"/>
    <mergeCell ref="C22:D22"/>
    <mergeCell ref="C17:C18"/>
    <mergeCell ref="B21:B22"/>
    <mergeCell ref="I17:I18"/>
    <mergeCell ref="I19:I20"/>
    <mergeCell ref="F21:H22"/>
    <mergeCell ref="H7:H8"/>
    <mergeCell ref="G7:G8"/>
    <mergeCell ref="I13:I14"/>
    <mergeCell ref="D17:D18"/>
    <mergeCell ref="G17:G18"/>
    <mergeCell ref="I15:I16"/>
    <mergeCell ref="I9:I10"/>
    <mergeCell ref="I11:I12"/>
    <mergeCell ref="D9:D10"/>
    <mergeCell ref="G9:G10"/>
    <mergeCell ref="D13:D14"/>
    <mergeCell ref="B1:G1"/>
    <mergeCell ref="B3:G3"/>
    <mergeCell ref="B5:B6"/>
    <mergeCell ref="G13:G14"/>
    <mergeCell ref="C5:C6"/>
    <mergeCell ref="B13:B14"/>
    <mergeCell ref="B11:B12"/>
    <mergeCell ref="C11:C12"/>
    <mergeCell ref="D11:D12"/>
    <mergeCell ref="B9:B10"/>
    <mergeCell ref="C9:C10"/>
    <mergeCell ref="I5:I6"/>
    <mergeCell ref="A5:A6"/>
    <mergeCell ref="C13:C14"/>
    <mergeCell ref="G5:G6"/>
    <mergeCell ref="B7:B8"/>
    <mergeCell ref="D5:D6"/>
    <mergeCell ref="G11:G12"/>
    <mergeCell ref="C7:C8"/>
    <mergeCell ref="D7:D8"/>
    <mergeCell ref="A11:A12"/>
    <mergeCell ref="H5:H6"/>
    <mergeCell ref="H13:H14"/>
    <mergeCell ref="A7:A8"/>
    <mergeCell ref="A13:A14"/>
    <mergeCell ref="A9:A10"/>
    <mergeCell ref="I7:I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MINGORP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mvorih</dc:creator>
  <cp:lastModifiedBy>mvorih</cp:lastModifiedBy>
  <cp:lastPrinted>2013-09-09T10:26:16Z</cp:lastPrinted>
  <dcterms:created xsi:type="dcterms:W3CDTF">2011-03-25T08:51:16Z</dcterms:created>
  <dcterms:modified xsi:type="dcterms:W3CDTF">2013-09-09T10:26:40Z</dcterms:modified>
</cp:coreProperties>
</file>